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20" windowHeight="7815" firstSheet="6" activeTab="10"/>
  </bookViews>
  <sheets>
    <sheet name="Ромашка +филиалы" sheetId="1" r:id="rId1"/>
    <sheet name="Дюймовочка+филиал" sheetId="2" r:id="rId2"/>
    <sheet name="Аленка" sheetId="3" r:id="rId3"/>
    <sheet name="дс Радуга+филиалы" sheetId="5" r:id="rId4"/>
    <sheet name="Росинка" sheetId="6" r:id="rId5"/>
    <sheet name="Родничок" sheetId="8" r:id="rId6"/>
    <sheet name="Чебурашка" sheetId="9" r:id="rId7"/>
    <sheet name="Тополек" sheetId="10" r:id="rId8"/>
    <sheet name="Улыбка" sheetId="11" r:id="rId9"/>
    <sheet name="Малышок" sheetId="12" r:id="rId10"/>
    <sheet name="Свод" sheetId="13" r:id="rId11"/>
  </sheets>
  <calcPr calcId="145621"/>
</workbook>
</file>

<file path=xl/calcChain.xml><?xml version="1.0" encoding="utf-8"?>
<calcChain xmlns="http://schemas.openxmlformats.org/spreadsheetml/2006/main">
  <c r="H21" i="13" l="1"/>
  <c r="F21" i="13"/>
  <c r="D21" i="13"/>
  <c r="H21" i="3"/>
  <c r="F21" i="3"/>
  <c r="D21" i="3"/>
  <c r="H21" i="10" l="1"/>
  <c r="F21" i="10"/>
  <c r="D21" i="10"/>
  <c r="H21" i="12" l="1"/>
  <c r="F21" i="12"/>
  <c r="D21" i="12"/>
  <c r="H21" i="11"/>
  <c r="F21" i="11"/>
  <c r="D21" i="11"/>
  <c r="H21" i="9" l="1"/>
  <c r="F21" i="9"/>
  <c r="D21" i="9"/>
  <c r="H21" i="8"/>
  <c r="F21" i="8"/>
  <c r="H21" i="6" l="1"/>
  <c r="F21" i="6"/>
  <c r="D21" i="6"/>
  <c r="H21" i="5"/>
  <c r="F21" i="5"/>
  <c r="D21" i="5"/>
  <c r="H21" i="2"/>
  <c r="F21" i="2"/>
  <c r="D21" i="2"/>
  <c r="H21" i="1" l="1"/>
  <c r="F21" i="1"/>
  <c r="D21" i="1"/>
  <c r="C32" i="12" l="1"/>
  <c r="C32" i="11"/>
  <c r="C32" i="10"/>
  <c r="C32" i="9"/>
  <c r="C32" i="8"/>
  <c r="C32" i="6"/>
  <c r="C32" i="5"/>
  <c r="C32" i="3"/>
  <c r="C32" i="2"/>
  <c r="C32" i="1"/>
  <c r="C31" i="13"/>
  <c r="C30" i="13"/>
  <c r="H27" i="12"/>
  <c r="F27" i="12"/>
  <c r="C27" i="12"/>
  <c r="D27" i="12" s="1"/>
  <c r="H26" i="12"/>
  <c r="F26" i="12"/>
  <c r="C26" i="12"/>
  <c r="D26" i="12" s="1"/>
  <c r="H25" i="12"/>
  <c r="F25" i="12"/>
  <c r="C25" i="12"/>
  <c r="D25" i="12" s="1"/>
  <c r="H24" i="12"/>
  <c r="F24" i="12"/>
  <c r="C24" i="12"/>
  <c r="D24" i="12" s="1"/>
  <c r="H23" i="12"/>
  <c r="F23" i="12"/>
  <c r="C23" i="12"/>
  <c r="D23" i="12" s="1"/>
  <c r="H20" i="12"/>
  <c r="F20" i="12"/>
  <c r="C20" i="12"/>
  <c r="D20" i="12" s="1"/>
  <c r="H19" i="12"/>
  <c r="F19" i="12"/>
  <c r="C19" i="12"/>
  <c r="D19" i="12" s="1"/>
  <c r="H18" i="12"/>
  <c r="F18" i="12"/>
  <c r="C18" i="12"/>
  <c r="D18" i="12" s="1"/>
  <c r="H17" i="12"/>
  <c r="F17" i="12"/>
  <c r="C17" i="12"/>
  <c r="D17" i="12" s="1"/>
  <c r="H16" i="12"/>
  <c r="F16" i="12"/>
  <c r="C16" i="12"/>
  <c r="D16" i="12" s="1"/>
  <c r="H15" i="12"/>
  <c r="F15" i="12"/>
  <c r="C15" i="12"/>
  <c r="D15" i="12" s="1"/>
  <c r="H13" i="12"/>
  <c r="F13" i="12"/>
  <c r="C13" i="12"/>
  <c r="D13" i="12" s="1"/>
  <c r="H12" i="12"/>
  <c r="F12" i="12"/>
  <c r="F14" i="12" s="1"/>
  <c r="C12" i="12"/>
  <c r="D12" i="12" s="1"/>
  <c r="H10" i="12"/>
  <c r="F10" i="12"/>
  <c r="C10" i="12"/>
  <c r="D10" i="12" s="1"/>
  <c r="H9" i="12"/>
  <c r="F9" i="12"/>
  <c r="C9" i="12"/>
  <c r="D9" i="12" s="1"/>
  <c r="H8" i="12"/>
  <c r="F8" i="12"/>
  <c r="C8" i="12"/>
  <c r="D8" i="12" s="1"/>
  <c r="H7" i="12"/>
  <c r="F7" i="12"/>
  <c r="C7" i="12"/>
  <c r="D7" i="12" s="1"/>
  <c r="H6" i="12"/>
  <c r="F6" i="12"/>
  <c r="C6" i="12"/>
  <c r="D6" i="12" s="1"/>
  <c r="H5" i="12"/>
  <c r="F5" i="12"/>
  <c r="C5" i="12"/>
  <c r="D5" i="12" s="1"/>
  <c r="H4" i="12"/>
  <c r="F4" i="12"/>
  <c r="C4" i="12"/>
  <c r="D4" i="12" s="1"/>
  <c r="H27" i="11"/>
  <c r="F27" i="11"/>
  <c r="C27" i="11"/>
  <c r="D27" i="11" s="1"/>
  <c r="H26" i="11"/>
  <c r="F26" i="11"/>
  <c r="C26" i="11"/>
  <c r="D26" i="11" s="1"/>
  <c r="H25" i="11"/>
  <c r="F25" i="11"/>
  <c r="C25" i="11"/>
  <c r="D25" i="11" s="1"/>
  <c r="H24" i="11"/>
  <c r="F24" i="11"/>
  <c r="C24" i="11"/>
  <c r="D24" i="11" s="1"/>
  <c r="H23" i="11"/>
  <c r="F23" i="11"/>
  <c r="C23" i="11"/>
  <c r="D23" i="11" s="1"/>
  <c r="H20" i="11"/>
  <c r="F20" i="11"/>
  <c r="C20" i="11"/>
  <c r="D20" i="11" s="1"/>
  <c r="H19" i="11"/>
  <c r="F19" i="11"/>
  <c r="C19" i="11"/>
  <c r="D19" i="11" s="1"/>
  <c r="H18" i="11"/>
  <c r="F18" i="11"/>
  <c r="C18" i="11"/>
  <c r="D18" i="11" s="1"/>
  <c r="H17" i="11"/>
  <c r="F17" i="11"/>
  <c r="C17" i="11"/>
  <c r="D17" i="11" s="1"/>
  <c r="H16" i="11"/>
  <c r="F16" i="11"/>
  <c r="C16" i="11"/>
  <c r="D16" i="11" s="1"/>
  <c r="H15" i="11"/>
  <c r="F15" i="11"/>
  <c r="C15" i="11"/>
  <c r="D15" i="11" s="1"/>
  <c r="H13" i="11"/>
  <c r="F13" i="11"/>
  <c r="C13" i="11"/>
  <c r="D13" i="11" s="1"/>
  <c r="H12" i="11"/>
  <c r="H14" i="11" s="1"/>
  <c r="F12" i="11"/>
  <c r="C12" i="11"/>
  <c r="D12" i="11" s="1"/>
  <c r="H10" i="11"/>
  <c r="F10" i="11"/>
  <c r="C10" i="11"/>
  <c r="D10" i="11" s="1"/>
  <c r="H9" i="11"/>
  <c r="F9" i="11"/>
  <c r="C9" i="11"/>
  <c r="D9" i="11" s="1"/>
  <c r="H8" i="11"/>
  <c r="F8" i="11"/>
  <c r="C8" i="11"/>
  <c r="D8" i="11" s="1"/>
  <c r="H7" i="11"/>
  <c r="F7" i="11"/>
  <c r="C7" i="11"/>
  <c r="D7" i="11" s="1"/>
  <c r="H6" i="11"/>
  <c r="F6" i="11"/>
  <c r="C6" i="11"/>
  <c r="D6" i="11" s="1"/>
  <c r="H5" i="11"/>
  <c r="F5" i="11"/>
  <c r="C5" i="11"/>
  <c r="D5" i="11" s="1"/>
  <c r="H4" i="11"/>
  <c r="F4" i="11"/>
  <c r="C4" i="11"/>
  <c r="D4" i="11" s="1"/>
  <c r="H27" i="10"/>
  <c r="F27" i="10"/>
  <c r="C27" i="10"/>
  <c r="D27" i="10" s="1"/>
  <c r="H26" i="10"/>
  <c r="F26" i="10"/>
  <c r="C26" i="10"/>
  <c r="D26" i="10" s="1"/>
  <c r="H25" i="10"/>
  <c r="F25" i="10"/>
  <c r="C25" i="10"/>
  <c r="D25" i="10" s="1"/>
  <c r="H24" i="10"/>
  <c r="F24" i="10"/>
  <c r="C24" i="10"/>
  <c r="D24" i="10" s="1"/>
  <c r="H23" i="10"/>
  <c r="F23" i="10"/>
  <c r="C23" i="10"/>
  <c r="D23" i="10" s="1"/>
  <c r="H20" i="10"/>
  <c r="F20" i="10"/>
  <c r="C20" i="10"/>
  <c r="D20" i="10" s="1"/>
  <c r="H19" i="10"/>
  <c r="F19" i="10"/>
  <c r="C19" i="10"/>
  <c r="D19" i="10" s="1"/>
  <c r="H18" i="10"/>
  <c r="F18" i="10"/>
  <c r="C18" i="10"/>
  <c r="D18" i="10" s="1"/>
  <c r="H17" i="10"/>
  <c r="F17" i="10"/>
  <c r="C17" i="10"/>
  <c r="D17" i="10" s="1"/>
  <c r="H16" i="10"/>
  <c r="F16" i="10"/>
  <c r="C16" i="10"/>
  <c r="D16" i="10" s="1"/>
  <c r="H15" i="10"/>
  <c r="F15" i="10"/>
  <c r="C15" i="10"/>
  <c r="D15" i="10" s="1"/>
  <c r="H13" i="10"/>
  <c r="F13" i="10"/>
  <c r="C13" i="10"/>
  <c r="D13" i="10" s="1"/>
  <c r="H12" i="10"/>
  <c r="F12" i="10"/>
  <c r="F14" i="10" s="1"/>
  <c r="C12" i="10"/>
  <c r="D12" i="10" s="1"/>
  <c r="H10" i="10"/>
  <c r="F10" i="10"/>
  <c r="C10" i="10"/>
  <c r="D10" i="10" s="1"/>
  <c r="H9" i="10"/>
  <c r="F9" i="10"/>
  <c r="C9" i="10"/>
  <c r="D9" i="10" s="1"/>
  <c r="H8" i="10"/>
  <c r="F8" i="10"/>
  <c r="C8" i="10"/>
  <c r="D8" i="10" s="1"/>
  <c r="H7" i="10"/>
  <c r="F7" i="10"/>
  <c r="C7" i="10"/>
  <c r="D7" i="10" s="1"/>
  <c r="H6" i="10"/>
  <c r="F6" i="10"/>
  <c r="C6" i="10"/>
  <c r="D6" i="10" s="1"/>
  <c r="H5" i="10"/>
  <c r="F5" i="10"/>
  <c r="C5" i="10"/>
  <c r="D5" i="10" s="1"/>
  <c r="H4" i="10"/>
  <c r="F4" i="10"/>
  <c r="C4" i="10"/>
  <c r="D4" i="10" s="1"/>
  <c r="H27" i="9"/>
  <c r="F27" i="9"/>
  <c r="C27" i="9"/>
  <c r="D27" i="9" s="1"/>
  <c r="H26" i="9"/>
  <c r="F26" i="9"/>
  <c r="C26" i="9"/>
  <c r="D26" i="9" s="1"/>
  <c r="H25" i="9"/>
  <c r="F25" i="9"/>
  <c r="C25" i="9"/>
  <c r="D25" i="9" s="1"/>
  <c r="H24" i="9"/>
  <c r="F24" i="9"/>
  <c r="C24" i="9"/>
  <c r="D24" i="9" s="1"/>
  <c r="H23" i="9"/>
  <c r="F23" i="9"/>
  <c r="C23" i="9"/>
  <c r="D23" i="9" s="1"/>
  <c r="H20" i="9"/>
  <c r="F20" i="9"/>
  <c r="C20" i="9"/>
  <c r="D20" i="9" s="1"/>
  <c r="H19" i="9"/>
  <c r="F19" i="9"/>
  <c r="C19" i="9"/>
  <c r="D19" i="9" s="1"/>
  <c r="H18" i="9"/>
  <c r="F18" i="9"/>
  <c r="C18" i="9"/>
  <c r="D18" i="9" s="1"/>
  <c r="H17" i="9"/>
  <c r="F17" i="9"/>
  <c r="C17" i="9"/>
  <c r="D17" i="9" s="1"/>
  <c r="H16" i="9"/>
  <c r="F16" i="9"/>
  <c r="C16" i="9"/>
  <c r="D16" i="9" s="1"/>
  <c r="H15" i="9"/>
  <c r="F15" i="9"/>
  <c r="C15" i="9"/>
  <c r="D15" i="9" s="1"/>
  <c r="H13" i="9"/>
  <c r="F13" i="9"/>
  <c r="C13" i="9"/>
  <c r="D13" i="9" s="1"/>
  <c r="H12" i="9"/>
  <c r="H14" i="9" s="1"/>
  <c r="F12" i="9"/>
  <c r="C12" i="9"/>
  <c r="D12" i="9" s="1"/>
  <c r="H10" i="9"/>
  <c r="F10" i="9"/>
  <c r="C10" i="9"/>
  <c r="D10" i="9" s="1"/>
  <c r="H9" i="9"/>
  <c r="F9" i="9"/>
  <c r="C9" i="9"/>
  <c r="D9" i="9" s="1"/>
  <c r="H8" i="9"/>
  <c r="F8" i="9"/>
  <c r="C8" i="9"/>
  <c r="D8" i="9" s="1"/>
  <c r="H7" i="9"/>
  <c r="F7" i="9"/>
  <c r="C7" i="9"/>
  <c r="D7" i="9" s="1"/>
  <c r="H6" i="9"/>
  <c r="F6" i="9"/>
  <c r="C6" i="9"/>
  <c r="D6" i="9" s="1"/>
  <c r="H5" i="9"/>
  <c r="F5" i="9"/>
  <c r="C5" i="9"/>
  <c r="D5" i="9" s="1"/>
  <c r="H4" i="9"/>
  <c r="F4" i="9"/>
  <c r="C4" i="9"/>
  <c r="D4" i="9" s="1"/>
  <c r="H27" i="8"/>
  <c r="F27" i="8"/>
  <c r="C27" i="8"/>
  <c r="D27" i="8" s="1"/>
  <c r="H26" i="8"/>
  <c r="F26" i="8"/>
  <c r="C26" i="8"/>
  <c r="D26" i="8" s="1"/>
  <c r="H25" i="8"/>
  <c r="F25" i="8"/>
  <c r="C25" i="8"/>
  <c r="D25" i="8" s="1"/>
  <c r="H24" i="8"/>
  <c r="F24" i="8"/>
  <c r="C24" i="8"/>
  <c r="D24" i="8" s="1"/>
  <c r="H23" i="8"/>
  <c r="F23" i="8"/>
  <c r="C23" i="8"/>
  <c r="D23" i="8" s="1"/>
  <c r="D21" i="8"/>
  <c r="H20" i="8"/>
  <c r="F20" i="8"/>
  <c r="C20" i="8"/>
  <c r="D20" i="8" s="1"/>
  <c r="H19" i="8"/>
  <c r="F19" i="8"/>
  <c r="C19" i="8"/>
  <c r="D19" i="8" s="1"/>
  <c r="H18" i="8"/>
  <c r="F18" i="8"/>
  <c r="C18" i="8"/>
  <c r="D18" i="8" s="1"/>
  <c r="H17" i="8"/>
  <c r="F17" i="8"/>
  <c r="C17" i="8"/>
  <c r="D17" i="8" s="1"/>
  <c r="H16" i="8"/>
  <c r="F16" i="8"/>
  <c r="C16" i="8"/>
  <c r="D16" i="8" s="1"/>
  <c r="H15" i="8"/>
  <c r="F15" i="8"/>
  <c r="C15" i="8"/>
  <c r="D15" i="8" s="1"/>
  <c r="H13" i="8"/>
  <c r="F13" i="8"/>
  <c r="C13" i="8"/>
  <c r="D13" i="8" s="1"/>
  <c r="H12" i="8"/>
  <c r="H14" i="8" s="1"/>
  <c r="F12" i="8"/>
  <c r="F14" i="8" s="1"/>
  <c r="C12" i="8"/>
  <c r="D12" i="8" s="1"/>
  <c r="D14" i="8" s="1"/>
  <c r="H10" i="8"/>
  <c r="F10" i="8"/>
  <c r="C10" i="8"/>
  <c r="D10" i="8" s="1"/>
  <c r="H9" i="8"/>
  <c r="F9" i="8"/>
  <c r="C9" i="8"/>
  <c r="D9" i="8" s="1"/>
  <c r="H8" i="8"/>
  <c r="F8" i="8"/>
  <c r="C8" i="8"/>
  <c r="D8" i="8" s="1"/>
  <c r="H7" i="8"/>
  <c r="F7" i="8"/>
  <c r="C7" i="8"/>
  <c r="D7" i="8" s="1"/>
  <c r="H6" i="8"/>
  <c r="F6" i="8"/>
  <c r="C6" i="8"/>
  <c r="D6" i="8" s="1"/>
  <c r="H5" i="8"/>
  <c r="F5" i="8"/>
  <c r="C5" i="8"/>
  <c r="D5" i="8" s="1"/>
  <c r="H4" i="8"/>
  <c r="F4" i="8"/>
  <c r="C4" i="8"/>
  <c r="D4" i="8" s="1"/>
  <c r="H27" i="6"/>
  <c r="F27" i="6"/>
  <c r="C27" i="6"/>
  <c r="D27" i="6" s="1"/>
  <c r="H26" i="6"/>
  <c r="F26" i="6"/>
  <c r="C26" i="6"/>
  <c r="D26" i="6" s="1"/>
  <c r="H25" i="6"/>
  <c r="F25" i="6"/>
  <c r="C25" i="6"/>
  <c r="D25" i="6" s="1"/>
  <c r="H24" i="6"/>
  <c r="F24" i="6"/>
  <c r="C24" i="6"/>
  <c r="D24" i="6" s="1"/>
  <c r="H23" i="6"/>
  <c r="F23" i="6"/>
  <c r="C23" i="6"/>
  <c r="D23" i="6" s="1"/>
  <c r="H20" i="6"/>
  <c r="F20" i="6"/>
  <c r="C20" i="6"/>
  <c r="D20" i="6" s="1"/>
  <c r="H19" i="6"/>
  <c r="F19" i="6"/>
  <c r="C19" i="6"/>
  <c r="D19" i="6" s="1"/>
  <c r="H18" i="6"/>
  <c r="F18" i="6"/>
  <c r="C18" i="6"/>
  <c r="D18" i="6" s="1"/>
  <c r="H17" i="6"/>
  <c r="F17" i="6"/>
  <c r="C17" i="6"/>
  <c r="D17" i="6" s="1"/>
  <c r="H16" i="6"/>
  <c r="F16" i="6"/>
  <c r="C16" i="6"/>
  <c r="D16" i="6" s="1"/>
  <c r="H15" i="6"/>
  <c r="F15" i="6"/>
  <c r="C15" i="6"/>
  <c r="D15" i="6" s="1"/>
  <c r="H13" i="6"/>
  <c r="F13" i="6"/>
  <c r="C13" i="6"/>
  <c r="D13" i="6" s="1"/>
  <c r="H12" i="6"/>
  <c r="H14" i="6" s="1"/>
  <c r="F12" i="6"/>
  <c r="F14" i="6" s="1"/>
  <c r="C12" i="6"/>
  <c r="D12" i="6" s="1"/>
  <c r="H10" i="6"/>
  <c r="F10" i="6"/>
  <c r="C10" i="6"/>
  <c r="D10" i="6" s="1"/>
  <c r="H9" i="6"/>
  <c r="F9" i="6"/>
  <c r="C9" i="6"/>
  <c r="D9" i="6" s="1"/>
  <c r="H8" i="6"/>
  <c r="F8" i="6"/>
  <c r="C8" i="6"/>
  <c r="D8" i="6" s="1"/>
  <c r="H7" i="6"/>
  <c r="F7" i="6"/>
  <c r="C7" i="6"/>
  <c r="D7" i="6" s="1"/>
  <c r="H6" i="6"/>
  <c r="F6" i="6"/>
  <c r="C6" i="6"/>
  <c r="D6" i="6" s="1"/>
  <c r="H5" i="6"/>
  <c r="F5" i="6"/>
  <c r="C5" i="6"/>
  <c r="D5" i="6" s="1"/>
  <c r="H4" i="6"/>
  <c r="F4" i="6"/>
  <c r="C4" i="6"/>
  <c r="D4" i="6" s="1"/>
  <c r="H27" i="5"/>
  <c r="F27" i="5"/>
  <c r="C27" i="5"/>
  <c r="D27" i="5" s="1"/>
  <c r="H26" i="5"/>
  <c r="F26" i="5"/>
  <c r="C26" i="5"/>
  <c r="D26" i="5" s="1"/>
  <c r="H25" i="5"/>
  <c r="F25" i="5"/>
  <c r="C25" i="5"/>
  <c r="D25" i="5" s="1"/>
  <c r="H24" i="5"/>
  <c r="F24" i="5"/>
  <c r="C24" i="5"/>
  <c r="D24" i="5" s="1"/>
  <c r="H23" i="5"/>
  <c r="F23" i="5"/>
  <c r="C23" i="5"/>
  <c r="D23" i="5" s="1"/>
  <c r="H20" i="5"/>
  <c r="F20" i="5"/>
  <c r="C20" i="5"/>
  <c r="D20" i="5" s="1"/>
  <c r="H19" i="5"/>
  <c r="F19" i="5"/>
  <c r="C19" i="5"/>
  <c r="D19" i="5" s="1"/>
  <c r="H18" i="5"/>
  <c r="F18" i="5"/>
  <c r="C18" i="5"/>
  <c r="D18" i="5" s="1"/>
  <c r="H17" i="5"/>
  <c r="F17" i="5"/>
  <c r="C17" i="5"/>
  <c r="D17" i="5" s="1"/>
  <c r="H16" i="5"/>
  <c r="F16" i="5"/>
  <c r="C16" i="5"/>
  <c r="D16" i="5" s="1"/>
  <c r="H15" i="5"/>
  <c r="F15" i="5"/>
  <c r="C15" i="5"/>
  <c r="D15" i="5" s="1"/>
  <c r="H13" i="5"/>
  <c r="F13" i="5"/>
  <c r="C13" i="5"/>
  <c r="D13" i="5" s="1"/>
  <c r="H12" i="5"/>
  <c r="F12" i="5"/>
  <c r="C12" i="5"/>
  <c r="D12" i="5" s="1"/>
  <c r="H10" i="5"/>
  <c r="F10" i="5"/>
  <c r="C10" i="5"/>
  <c r="D10" i="5" s="1"/>
  <c r="H9" i="5"/>
  <c r="F9" i="5"/>
  <c r="C9" i="5"/>
  <c r="D9" i="5" s="1"/>
  <c r="H8" i="5"/>
  <c r="F8" i="5"/>
  <c r="C8" i="5"/>
  <c r="D8" i="5" s="1"/>
  <c r="H7" i="5"/>
  <c r="F7" i="5"/>
  <c r="C7" i="5"/>
  <c r="D7" i="5" s="1"/>
  <c r="H6" i="5"/>
  <c r="F6" i="5"/>
  <c r="C6" i="5"/>
  <c r="D6" i="5" s="1"/>
  <c r="H5" i="5"/>
  <c r="F5" i="5"/>
  <c r="C5" i="5"/>
  <c r="D5" i="5" s="1"/>
  <c r="H4" i="5"/>
  <c r="F4" i="5"/>
  <c r="C4" i="5"/>
  <c r="D4" i="5" s="1"/>
  <c r="H27" i="3"/>
  <c r="F27" i="3"/>
  <c r="C27" i="3"/>
  <c r="D27" i="3" s="1"/>
  <c r="H26" i="3"/>
  <c r="F26" i="3"/>
  <c r="C26" i="3"/>
  <c r="D26" i="3" s="1"/>
  <c r="H25" i="3"/>
  <c r="F25" i="3"/>
  <c r="C25" i="3"/>
  <c r="D25" i="3" s="1"/>
  <c r="H24" i="3"/>
  <c r="F24" i="3"/>
  <c r="C24" i="3"/>
  <c r="D24" i="3" s="1"/>
  <c r="H23" i="3"/>
  <c r="F23" i="3"/>
  <c r="C23" i="3"/>
  <c r="D23" i="3" s="1"/>
  <c r="H20" i="3"/>
  <c r="F20" i="3"/>
  <c r="C20" i="3"/>
  <c r="D20" i="3" s="1"/>
  <c r="H19" i="3"/>
  <c r="F19" i="3"/>
  <c r="C19" i="3"/>
  <c r="D19" i="3" s="1"/>
  <c r="H18" i="3"/>
  <c r="F18" i="3"/>
  <c r="C18" i="3"/>
  <c r="D18" i="3" s="1"/>
  <c r="H17" i="3"/>
  <c r="F17" i="3"/>
  <c r="C17" i="3"/>
  <c r="D17" i="3" s="1"/>
  <c r="H16" i="3"/>
  <c r="F16" i="3"/>
  <c r="C16" i="3"/>
  <c r="D16" i="3" s="1"/>
  <c r="H15" i="3"/>
  <c r="F15" i="3"/>
  <c r="C15" i="3"/>
  <c r="D15" i="3" s="1"/>
  <c r="H13" i="3"/>
  <c r="F13" i="3"/>
  <c r="C13" i="3"/>
  <c r="D13" i="3" s="1"/>
  <c r="H12" i="3"/>
  <c r="F12" i="3"/>
  <c r="C12" i="3"/>
  <c r="D12" i="3" s="1"/>
  <c r="H10" i="3"/>
  <c r="F10" i="3"/>
  <c r="C10" i="3"/>
  <c r="D10" i="3" s="1"/>
  <c r="H9" i="3"/>
  <c r="F9" i="3"/>
  <c r="C9" i="3"/>
  <c r="D9" i="3" s="1"/>
  <c r="H8" i="3"/>
  <c r="F8" i="3"/>
  <c r="C8" i="3"/>
  <c r="D8" i="3" s="1"/>
  <c r="H7" i="3"/>
  <c r="F7" i="3"/>
  <c r="C7" i="3"/>
  <c r="D7" i="3" s="1"/>
  <c r="H6" i="3"/>
  <c r="F6" i="3"/>
  <c r="C6" i="3"/>
  <c r="D6" i="3" s="1"/>
  <c r="H5" i="3"/>
  <c r="F5" i="3"/>
  <c r="C5" i="3"/>
  <c r="D5" i="3" s="1"/>
  <c r="H4" i="3"/>
  <c r="F4" i="3"/>
  <c r="C4" i="3"/>
  <c r="D4" i="3" s="1"/>
  <c r="H27" i="2"/>
  <c r="F27" i="2"/>
  <c r="C27" i="2"/>
  <c r="D27" i="2" s="1"/>
  <c r="H26" i="2"/>
  <c r="F26" i="2"/>
  <c r="C26" i="2"/>
  <c r="D26" i="2" s="1"/>
  <c r="H25" i="2"/>
  <c r="F25" i="2"/>
  <c r="C25" i="2"/>
  <c r="D25" i="2" s="1"/>
  <c r="H24" i="2"/>
  <c r="F24" i="2"/>
  <c r="C24" i="2"/>
  <c r="D24" i="2" s="1"/>
  <c r="H23" i="2"/>
  <c r="F23" i="2"/>
  <c r="C23" i="2"/>
  <c r="D23" i="2" s="1"/>
  <c r="H20" i="2"/>
  <c r="F20" i="2"/>
  <c r="C20" i="2"/>
  <c r="D20" i="2" s="1"/>
  <c r="H19" i="2"/>
  <c r="F19" i="2"/>
  <c r="C19" i="2"/>
  <c r="D19" i="2" s="1"/>
  <c r="H18" i="2"/>
  <c r="F18" i="2"/>
  <c r="C18" i="2"/>
  <c r="D18" i="2" s="1"/>
  <c r="H17" i="2"/>
  <c r="F17" i="2"/>
  <c r="C17" i="2"/>
  <c r="D17" i="2" s="1"/>
  <c r="H16" i="2"/>
  <c r="F16" i="2"/>
  <c r="C16" i="2"/>
  <c r="D16" i="2" s="1"/>
  <c r="H15" i="2"/>
  <c r="F15" i="2"/>
  <c r="C15" i="2"/>
  <c r="D15" i="2" s="1"/>
  <c r="H13" i="2"/>
  <c r="F13" i="2"/>
  <c r="C13" i="2"/>
  <c r="D13" i="2" s="1"/>
  <c r="H12" i="2"/>
  <c r="F12" i="2"/>
  <c r="C12" i="2"/>
  <c r="D12" i="2" s="1"/>
  <c r="H10" i="2"/>
  <c r="F10" i="2"/>
  <c r="C10" i="2"/>
  <c r="D10" i="2" s="1"/>
  <c r="H9" i="2"/>
  <c r="F9" i="2"/>
  <c r="C9" i="2"/>
  <c r="D9" i="2" s="1"/>
  <c r="H8" i="2"/>
  <c r="F8" i="2"/>
  <c r="C8" i="2"/>
  <c r="D8" i="2" s="1"/>
  <c r="H7" i="2"/>
  <c r="F7" i="2"/>
  <c r="C7" i="2"/>
  <c r="D7" i="2" s="1"/>
  <c r="H6" i="2"/>
  <c r="F6" i="2"/>
  <c r="C6" i="2"/>
  <c r="D6" i="2" s="1"/>
  <c r="H5" i="2"/>
  <c r="F5" i="2"/>
  <c r="C5" i="2"/>
  <c r="D5" i="2" s="1"/>
  <c r="H4" i="2"/>
  <c r="F4" i="2"/>
  <c r="C4" i="2"/>
  <c r="D4" i="2" s="1"/>
  <c r="H27" i="1"/>
  <c r="H26" i="1"/>
  <c r="H25" i="1"/>
  <c r="H24" i="1"/>
  <c r="H23" i="1"/>
  <c r="H20" i="1"/>
  <c r="H19" i="1"/>
  <c r="H18" i="1"/>
  <c r="H17" i="1"/>
  <c r="H16" i="1"/>
  <c r="H15" i="1"/>
  <c r="H13" i="1"/>
  <c r="H12" i="1"/>
  <c r="H10" i="1"/>
  <c r="H9" i="1"/>
  <c r="H8" i="1"/>
  <c r="H7" i="1"/>
  <c r="H6" i="1"/>
  <c r="H5" i="1"/>
  <c r="H4" i="1"/>
  <c r="F27" i="1"/>
  <c r="F26" i="1"/>
  <c r="F25" i="1"/>
  <c r="F24" i="1"/>
  <c r="F23" i="1"/>
  <c r="F20" i="1"/>
  <c r="F19" i="1"/>
  <c r="F18" i="1"/>
  <c r="F17" i="1"/>
  <c r="F16" i="1"/>
  <c r="F15" i="1"/>
  <c r="F13" i="1"/>
  <c r="F12" i="1"/>
  <c r="F10" i="1"/>
  <c r="F9" i="1"/>
  <c r="F8" i="1"/>
  <c r="F7" i="1"/>
  <c r="F6" i="1"/>
  <c r="F5" i="1"/>
  <c r="F4" i="1"/>
  <c r="C27" i="1"/>
  <c r="D27" i="1" s="1"/>
  <c r="C26" i="1"/>
  <c r="D26" i="1" s="1"/>
  <c r="C25" i="1"/>
  <c r="D25" i="1" s="1"/>
  <c r="C24" i="1"/>
  <c r="D24" i="1" s="1"/>
  <c r="C23" i="1"/>
  <c r="D23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3" i="1"/>
  <c r="D13" i="1" s="1"/>
  <c r="C12" i="1"/>
  <c r="D12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H11" i="10" l="1"/>
  <c r="H14" i="12"/>
  <c r="H22" i="12"/>
  <c r="H28" i="12"/>
  <c r="F22" i="6"/>
  <c r="F14" i="3"/>
  <c r="H14" i="2"/>
  <c r="F14" i="1"/>
  <c r="H14" i="1"/>
  <c r="F28" i="12"/>
  <c r="F22" i="12"/>
  <c r="D22" i="12"/>
  <c r="D14" i="12"/>
  <c r="F11" i="12"/>
  <c r="H11" i="12"/>
  <c r="D28" i="12"/>
  <c r="D11" i="12"/>
  <c r="F28" i="11"/>
  <c r="F14" i="11"/>
  <c r="F22" i="11"/>
  <c r="D14" i="11"/>
  <c r="H11" i="11"/>
  <c r="D22" i="11"/>
  <c r="D28" i="11"/>
  <c r="D11" i="11"/>
  <c r="H22" i="11"/>
  <c r="H28" i="11"/>
  <c r="F11" i="11"/>
  <c r="F22" i="10"/>
  <c r="H14" i="10"/>
  <c r="D14" i="10"/>
  <c r="F11" i="10"/>
  <c r="D11" i="10"/>
  <c r="H22" i="10"/>
  <c r="F28" i="10"/>
  <c r="H28" i="10"/>
  <c r="D22" i="10"/>
  <c r="D28" i="10"/>
  <c r="F28" i="9"/>
  <c r="F11" i="9"/>
  <c r="F14" i="9"/>
  <c r="D28" i="9"/>
  <c r="F22" i="9"/>
  <c r="D14" i="9"/>
  <c r="H11" i="9"/>
  <c r="H28" i="9"/>
  <c r="D22" i="9"/>
  <c r="D11" i="9"/>
  <c r="H22" i="9"/>
  <c r="F28" i="8"/>
  <c r="D28" i="8"/>
  <c r="F22" i="8"/>
  <c r="H11" i="8"/>
  <c r="F11" i="8"/>
  <c r="D11" i="8"/>
  <c r="D22" i="8"/>
  <c r="H22" i="8"/>
  <c r="H28" i="8"/>
  <c r="F11" i="6"/>
  <c r="F28" i="6"/>
  <c r="H28" i="6"/>
  <c r="D28" i="6"/>
  <c r="H22" i="6"/>
  <c r="D14" i="6"/>
  <c r="H11" i="6"/>
  <c r="D22" i="6"/>
  <c r="D11" i="6"/>
  <c r="H28" i="5"/>
  <c r="H14" i="5"/>
  <c r="F28" i="5"/>
  <c r="D22" i="5"/>
  <c r="H11" i="5"/>
  <c r="F11" i="5"/>
  <c r="D11" i="5"/>
  <c r="D28" i="5"/>
  <c r="F14" i="5"/>
  <c r="F22" i="5"/>
  <c r="D14" i="5"/>
  <c r="H22" i="5"/>
  <c r="F22" i="3"/>
  <c r="H14" i="3"/>
  <c r="D14" i="3"/>
  <c r="H11" i="3"/>
  <c r="F11" i="3"/>
  <c r="D11" i="3"/>
  <c r="D28" i="3"/>
  <c r="F28" i="3"/>
  <c r="H22" i="3"/>
  <c r="D22" i="3"/>
  <c r="H28" i="3"/>
  <c r="F14" i="2"/>
  <c r="H28" i="2"/>
  <c r="F28" i="2"/>
  <c r="D28" i="2"/>
  <c r="H11" i="2"/>
  <c r="F11" i="2"/>
  <c r="D14" i="2"/>
  <c r="D22" i="2"/>
  <c r="F22" i="2"/>
  <c r="D11" i="2"/>
  <c r="H22" i="2"/>
  <c r="C32" i="13"/>
  <c r="F11" i="1"/>
  <c r="F28" i="1"/>
  <c r="H22" i="1"/>
  <c r="H28" i="1"/>
  <c r="D28" i="1"/>
  <c r="F22" i="1"/>
  <c r="D11" i="1"/>
  <c r="H11" i="1"/>
  <c r="D14" i="1"/>
  <c r="D22" i="1"/>
  <c r="C4" i="13"/>
  <c r="D4" i="13" s="1"/>
  <c r="G21" i="13"/>
  <c r="E23" i="13"/>
  <c r="F23" i="13" s="1"/>
  <c r="G23" i="13"/>
  <c r="H23" i="13" s="1"/>
  <c r="E24" i="13"/>
  <c r="F24" i="13" s="1"/>
  <c r="G24" i="13"/>
  <c r="H24" i="13" s="1"/>
  <c r="E25" i="13"/>
  <c r="F25" i="13" s="1"/>
  <c r="G25" i="13"/>
  <c r="H25" i="13" s="1"/>
  <c r="E26" i="13"/>
  <c r="F26" i="13" s="1"/>
  <c r="G26" i="13"/>
  <c r="H26" i="13" s="1"/>
  <c r="E27" i="13"/>
  <c r="F27" i="13" s="1"/>
  <c r="G27" i="13"/>
  <c r="H27" i="13" s="1"/>
  <c r="C24" i="13"/>
  <c r="D24" i="13" s="1"/>
  <c r="C25" i="13"/>
  <c r="D25" i="13" s="1"/>
  <c r="C26" i="13"/>
  <c r="D26" i="13" s="1"/>
  <c r="C27" i="13"/>
  <c r="D27" i="13" s="1"/>
  <c r="C23" i="13"/>
  <c r="D23" i="13" s="1"/>
  <c r="E15" i="13"/>
  <c r="F15" i="13" s="1"/>
  <c r="G15" i="13"/>
  <c r="H15" i="13" s="1"/>
  <c r="E16" i="13"/>
  <c r="F16" i="13" s="1"/>
  <c r="G16" i="13"/>
  <c r="H16" i="13" s="1"/>
  <c r="E17" i="13"/>
  <c r="F17" i="13" s="1"/>
  <c r="G17" i="13"/>
  <c r="H17" i="13" s="1"/>
  <c r="E18" i="13"/>
  <c r="F18" i="13" s="1"/>
  <c r="G18" i="13"/>
  <c r="H18" i="13" s="1"/>
  <c r="E19" i="13"/>
  <c r="F19" i="13" s="1"/>
  <c r="G19" i="13"/>
  <c r="H19" i="13" s="1"/>
  <c r="E20" i="13"/>
  <c r="F20" i="13" s="1"/>
  <c r="G20" i="13"/>
  <c r="H20" i="13" s="1"/>
  <c r="E21" i="13"/>
  <c r="C16" i="13"/>
  <c r="D16" i="13" s="1"/>
  <c r="C17" i="13"/>
  <c r="D17" i="13" s="1"/>
  <c r="C18" i="13"/>
  <c r="D18" i="13" s="1"/>
  <c r="C19" i="13"/>
  <c r="D19" i="13" s="1"/>
  <c r="C20" i="13"/>
  <c r="D20" i="13" s="1"/>
  <c r="C21" i="13"/>
  <c r="C15" i="13"/>
  <c r="D15" i="13" s="1"/>
  <c r="E12" i="13"/>
  <c r="F12" i="13" s="1"/>
  <c r="G12" i="13"/>
  <c r="H12" i="13" s="1"/>
  <c r="E13" i="13"/>
  <c r="F13" i="13" s="1"/>
  <c r="G13" i="13"/>
  <c r="H13" i="13" s="1"/>
  <c r="C13" i="13"/>
  <c r="D13" i="13" s="1"/>
  <c r="C12" i="13"/>
  <c r="D12" i="13" s="1"/>
  <c r="E4" i="13"/>
  <c r="F4" i="13" s="1"/>
  <c r="G4" i="13"/>
  <c r="H4" i="13" s="1"/>
  <c r="E5" i="13"/>
  <c r="F5" i="13" s="1"/>
  <c r="G5" i="13"/>
  <c r="H5" i="13" s="1"/>
  <c r="E6" i="13"/>
  <c r="F6" i="13" s="1"/>
  <c r="G6" i="13"/>
  <c r="H6" i="13" s="1"/>
  <c r="E7" i="13"/>
  <c r="F7" i="13" s="1"/>
  <c r="G7" i="13"/>
  <c r="H7" i="13" s="1"/>
  <c r="E8" i="13"/>
  <c r="F8" i="13" s="1"/>
  <c r="G8" i="13"/>
  <c r="H8" i="13" s="1"/>
  <c r="E9" i="13"/>
  <c r="F9" i="13" s="1"/>
  <c r="G9" i="13"/>
  <c r="H9" i="13" s="1"/>
  <c r="E10" i="13"/>
  <c r="F10" i="13" s="1"/>
  <c r="G10" i="13"/>
  <c r="H10" i="13" s="1"/>
  <c r="C5" i="13"/>
  <c r="D5" i="13" s="1"/>
  <c r="C6" i="13"/>
  <c r="D6" i="13" s="1"/>
  <c r="C7" i="13"/>
  <c r="D7" i="13" s="1"/>
  <c r="C8" i="13"/>
  <c r="D8" i="13" s="1"/>
  <c r="C9" i="13"/>
  <c r="D9" i="13" s="1"/>
  <c r="C10" i="13"/>
  <c r="D10" i="13" s="1"/>
  <c r="C35" i="12" l="1"/>
  <c r="C34" i="6"/>
  <c r="C35" i="6"/>
  <c r="C35" i="1"/>
  <c r="C34" i="1"/>
  <c r="C34" i="11"/>
  <c r="C34" i="12"/>
  <c r="C33" i="12"/>
  <c r="C35" i="11"/>
  <c r="C33" i="11"/>
  <c r="C34" i="10"/>
  <c r="C33" i="10"/>
  <c r="C35" i="10"/>
  <c r="C34" i="9"/>
  <c r="C33" i="9"/>
  <c r="C35" i="9"/>
  <c r="C34" i="8"/>
  <c r="C33" i="8"/>
  <c r="C35" i="8"/>
  <c r="C33" i="6"/>
  <c r="C34" i="5"/>
  <c r="C35" i="5"/>
  <c r="C33" i="5"/>
  <c r="C34" i="3"/>
  <c r="C33" i="3"/>
  <c r="C35" i="3"/>
  <c r="C35" i="2"/>
  <c r="C34" i="2"/>
  <c r="C33" i="2"/>
  <c r="D28" i="13"/>
  <c r="H28" i="13"/>
  <c r="F28" i="13"/>
  <c r="H22" i="13"/>
  <c r="F22" i="13"/>
  <c r="H14" i="13"/>
  <c r="F14" i="13"/>
  <c r="C33" i="1"/>
  <c r="F11" i="13"/>
  <c r="H11" i="13"/>
  <c r="D22" i="13"/>
  <c r="D14" i="13"/>
  <c r="D11" i="13"/>
  <c r="C35" i="13" l="1"/>
  <c r="C34" i="13"/>
  <c r="C33" i="13"/>
</calcChain>
</file>

<file path=xl/sharedStrings.xml><?xml version="1.0" encoding="utf-8"?>
<sst xmlns="http://schemas.openxmlformats.org/spreadsheetml/2006/main" count="669" uniqueCount="163">
  <si>
    <t>Критерии</t>
  </si>
  <si>
    <t>чел</t>
  </si>
  <si>
    <t>%</t>
  </si>
  <si>
    <t>Оснащенность ДОО</t>
  </si>
  <si>
    <t>Детский сад достаточно обеспечен развивающими игрушками, игровым оборудованием, позволяющим удовлетворить интересы ребенка</t>
  </si>
  <si>
    <t>Участок детского сада оснащен современным и разнообразным оборудованием, привлекательным для детей и обеспечивающим оптимальную двигательную активность каждого ребенка</t>
  </si>
  <si>
    <t>В детском саду созданы условия для физического развития и укрепления здоровья ребенка</t>
  </si>
  <si>
    <t>Детский сад оптимально оснащен техническим оборудованием: телевизорами, мультимедийными устройствами, музыкальным оборудованием, компьютерами и др.</t>
  </si>
  <si>
    <t>В детском саду достаточно книг, пособий, детских журналов, методических материалов для организации качественного педагогического процесса</t>
  </si>
  <si>
    <t>В детском саду соблюдены санитарно-гигиенические условия</t>
  </si>
  <si>
    <t>Организация питания в детском саду устраивает меня и моего ребенка</t>
  </si>
  <si>
    <t>ИТОГО</t>
  </si>
  <si>
    <t>Квалифицированность педагогов</t>
  </si>
  <si>
    <t>В детском саду работают квалифицированные и компетентные педагоги  специалисты</t>
  </si>
  <si>
    <t>Все воспитатели готовы создать комфортные и безопасные условия для каждого ребенка</t>
  </si>
  <si>
    <t>Развитие ребенка в ДОО</t>
  </si>
  <si>
    <t>Ребенок с интересом и пользой проводит время в детском саду, его привлекают к участию в организуемых мероприятиях</t>
  </si>
  <si>
    <t>В детском саду созданы все условия для раскрытия способностей ребенка, удовлетворения его познавательных интересов и разумных потребностей</t>
  </si>
  <si>
    <t>В успехах ребенка есть очевидные заслуги педагогов детского сада</t>
  </si>
  <si>
    <t>Благодаря посещению детского сада ребенок легко общается со взрослыми и сверстниками</t>
  </si>
  <si>
    <t>Благодаря посещению детского сада ребенок приобрел соответствующие возрасту необходимые знания и умения</t>
  </si>
  <si>
    <t>Режим работы детского сада оптимален для полноценного развития ребенка и удобен для родителей</t>
  </si>
  <si>
    <t>Благодаря посещению детского сада ребенок готов к поступлению в школу (оценка дается по отношению к ребенку старшей и подготовительной групп)</t>
  </si>
  <si>
    <t>Взаимодействие ДОО с родителями</t>
  </si>
  <si>
    <t>Родителям доступна полная информация о жизнедеятельности ребенка в детском саду</t>
  </si>
  <si>
    <t>Педагоги представляют консультационную и иную помощь родителям в вопросах воспитания ребенка</t>
  </si>
  <si>
    <t>Родителям предоставляется возможность участия в управлении учреждением, внесения предложений, направленных на улучшение работы детского сада</t>
  </si>
  <si>
    <t>Любые предложения родителей оперативно рассматриваются администрацией и педагогами детского сада, учитываются при дальнейшей работе</t>
  </si>
  <si>
    <t>Согласен</t>
  </si>
  <si>
    <t>Не согласен</t>
  </si>
  <si>
    <t>Воздержусь</t>
  </si>
  <si>
    <t>Ср. доля</t>
  </si>
  <si>
    <t>На сайте детского сада размещена полная и актуальная информация о деятельности детского сада, педагогических работниках, контактах, мероприятиях</t>
  </si>
  <si>
    <t>Предложения, замечания:</t>
  </si>
  <si>
    <t>Количество воспитанников</t>
  </si>
  <si>
    <t>Кол-во участников -   человек</t>
  </si>
  <si>
    <t>Доля респондентов от общей численности обучающихся -  %</t>
  </si>
  <si>
    <t>Средняя доля респондентов, удовлетворенных образовательными услугами -  %</t>
  </si>
  <si>
    <t>Средняя доля респондентов, неудовлетворенных образовательными услугами -  %</t>
  </si>
  <si>
    <t>Средняя доля респондентов, воздержавшихся от ответов -  %</t>
  </si>
  <si>
    <t xml:space="preserve">Кол-во участников -   человек </t>
  </si>
  <si>
    <t>Количество воспитанников всего в ДОО</t>
  </si>
  <si>
    <t>Средняя доля респондентов, удовлетворенных образовательными услугами -   %</t>
  </si>
  <si>
    <t>Средняя доля респондентов, неудовлетворенных образовательными услугами -   %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</si>
  <si>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"Дюймовочка"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</si>
  <si>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"Ромашка"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</si>
  <si>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"Алёнка"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</si>
  <si>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"Радуга"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</si>
  <si>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"Росинка"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</si>
  <si>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"Родничок"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</si>
  <si>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"Чебурашка"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</si>
  <si>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"Тополек"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</si>
  <si>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"Улыбка" в 2022 году</t>
  </si>
  <si>
    <t>Результаты мониторинга удовлетворенности потребителей качеством образовательных услуг в муниципальном автономном дошкольном образовательном учреждении "Детский сад "Малышок" в 2022 году</t>
  </si>
  <si>
    <t>Провадить побольше различных игр .эстафет.конкурсов выстовак.</t>
  </si>
  <si>
    <t>Ввести жёсткие штрафы за курение воспитателей и младших воспитателей.И питание детей должно быть качественными продуктами а не дешёвыми.</t>
  </si>
  <si>
    <t xml:space="preserve">Больше закупали развивающих игрушек, выделяло бы Администрация садика финансов. </t>
  </si>
  <si>
    <t xml:space="preserve">Администрация выделяло больше финансов на закупку необходимых игр. </t>
  </si>
  <si>
    <t>Самый лучший детский сад</t>
  </si>
  <si>
    <t>Огромное спасибо  всему коллективу ДОУ за их труд!</t>
  </si>
  <si>
    <t>Все хорошо</t>
  </si>
  <si>
    <t xml:space="preserve">Освещённостью на детских площадках детский сад ул. Молодёжная </t>
  </si>
  <si>
    <t xml:space="preserve">Замечаний нету </t>
  </si>
  <si>
    <t xml:space="preserve">Водить детей младшей группы в соляную комнату, для укрепления иммунитета и профилактики простудных заболеваний.
</t>
  </si>
  <si>
    <t>Убрать воспитателем старше 50 лет</t>
  </si>
  <si>
    <t xml:space="preserve">На данном этапе все устраивает </t>
  </si>
  <si>
    <t>Все отлично</t>
  </si>
  <si>
    <t>Удачи желаю детскому саду РОМАШКА</t>
  </si>
  <si>
    <t>Предложений и замечаний нет. Всё устраивает</t>
  </si>
  <si>
    <t>Замечаний и предложений нет</t>
  </si>
  <si>
    <t>Мне очень нравиться детский сад и его сотрудники, большое им спасибо и крепкого здоровья.</t>
  </si>
  <si>
    <t>Устаревшие детские площадки. Консервативный подход к развитию и воспитанию детей.</t>
  </si>
  <si>
    <t>Супер лучший детский сад 👍</t>
  </si>
  <si>
    <t>Моему ребёнку очень сильно нравится ходить в сад. Спасибочки большое всем педагогам🌹</t>
  </si>
  <si>
    <t xml:space="preserve">Хотелось бы чтоб площадки на улицах были более интересные , а так пока все скудно , одна беседка ,столик , да деревянная машинка . Хотелось бы больше интересных построек. </t>
  </si>
  <si>
    <t xml:space="preserve">Быть внимательнее к потребностям малышей- помочь сводить в туалет. Повешать сушить верхнюю одежду после прогулки. Вовремя закрывать окна после проветривания, что бы дети до и после прогулки не садились раздетые на ледяные лавочки и не вставали на холодный пол в приёмной. </t>
  </si>
  <si>
    <t>В светлечке заменить батареи на современные и подаче проводить санитарную уборку. Заведующей появляться в детском саду Светлячок по чаще!!!</t>
  </si>
  <si>
    <t xml:space="preserve">Организовывать чаще соревнования, конкурсы между и детьми и родителями, с целью сближения педагогических работников и родителй. </t>
  </si>
  <si>
    <t xml:space="preserve">Есть педагоги не компетентные, не умеют ладить с детьми,не умеют ребёнка успокоить, найти подход, не могут общаться со взрослыми </t>
  </si>
  <si>
    <t>Пожелание к приведению температурного режима в группах к оптимальным. До 20-22 градусов. Очень жарко, отсюда благоприятные условия для передачи вирусов. Отсутствуют увлажнители воздуха.</t>
  </si>
  <si>
    <t xml:space="preserve">Участок оснащен старым оборудованием.
</t>
  </si>
  <si>
    <t>Все устраивает все отлично</t>
  </si>
  <si>
    <t>Продолжить работу с детьми к подготовке в школу.</t>
  </si>
  <si>
    <t>приняли участие 130 родителей детей старших и подготовительных групп</t>
  </si>
  <si>
    <t>Очень хотелось, чтобы пол в группах покрыли коврами, дети играют сидя на линолиуме</t>
  </si>
  <si>
    <t>Хочу предложить установить виделнаблюдение не только в коридорах но и в группах сада, а также возможность просматривать онлайн вэб камеры родителям.</t>
  </si>
  <si>
    <t>Меня все устраивает и замечаний нет</t>
  </si>
  <si>
    <t>Расмотреть меню</t>
  </si>
  <si>
    <t xml:space="preserve">Замечаний нет, хорошие воспитатели. </t>
  </si>
  <si>
    <t xml:space="preserve">Администрация детского сада не всегда быстро и качественно решает вопросы. Ребёнок стал много болеть! А так сад очень нравится </t>
  </si>
  <si>
    <t xml:space="preserve">Хороший сад! </t>
  </si>
  <si>
    <t xml:space="preserve">Открыть логопедическую группу </t>
  </si>
  <si>
    <t>Увеличить парковку с улицы  Советская. Входная дверь закрывается  в 8:00 если забыли что- либо ,то уже не зайдёшь , надо бежать  на главный вход .А мы работающие нам самим на работу к 7:45  и это доставляет ОГРОМНЫЕ НЕУДОБСТВА!!!!</t>
  </si>
  <si>
    <t xml:space="preserve">Спасибо! Все устраивает! </t>
  </si>
  <si>
    <t xml:space="preserve">Нет утреннего обхода групп медиками и высаживания больных детей, не работает бассейн, пора его открывать. </t>
  </si>
  <si>
    <t>приняли участие 62 родителя старших и подготовительных групп</t>
  </si>
  <si>
    <t>Меня все устраивает</t>
  </si>
  <si>
    <t>В принцыпи все устраивает</t>
  </si>
  <si>
    <t>Всё хорошо</t>
  </si>
  <si>
    <t xml:space="preserve">Все устраивает </t>
  </si>
  <si>
    <t>Необходим для дошкольников логопед дефектолог и большей внимательности к подготовке к школе.</t>
  </si>
  <si>
    <t>Хорошо бы было, если воспитатели перестали повышать тон на детей и в том числе на их родителей</t>
  </si>
  <si>
    <t>Всё устраивает</t>
  </si>
  <si>
    <t>Пока нет замечаний и предложений</t>
  </si>
  <si>
    <t>Меня всё устраивает в нашем замечательном детском  саду Алёнка!!!</t>
  </si>
  <si>
    <t>Недостаточное освещение площадки для прогулок с детьми</t>
  </si>
  <si>
    <t xml:space="preserve">Нет дополнителых  платных, разнообразных  секций с раннего возраста, питание можно изменить дети многие не едят </t>
  </si>
  <si>
    <t xml:space="preserve">Обеспечить детский сад современным техническим оборудованием необходимым для обучения и развития детей. Снабдить участки для прогулки дополнительным современным, интересным для детей оборудованием. Укомплектовать педагогический состав  необходимый для полного и более качественного функционирования дошкольного учреждения, такими вакансиями, как: младшие воспитатели, дефектологи, логопеды. Такие специалисты есть в детском саду, но в недостаточном объёме, что влияет на работу и результативность всего дошкольного учреждения в целом. </t>
  </si>
  <si>
    <t xml:space="preserve">Освободить частично воспитателей от бумажной работы. </t>
  </si>
  <si>
    <t>приняли участие 60 родителей старших и подготовительных групп</t>
  </si>
  <si>
    <t>Все замечательно</t>
  </si>
  <si>
    <t>Нормализовать работу охраны</t>
  </si>
  <si>
    <t>Больше игрового инвентаря</t>
  </si>
  <si>
    <t>Молодцы педагоги и все сотрудники, спасибо</t>
  </si>
  <si>
    <t xml:space="preserve">Детские площадки весной затопляет, хотелось бы чтобы организовали и запланировали откачку  воды с них. Чтобы были игрушки на площадках не только для летнего времени, но и зимы. </t>
  </si>
  <si>
    <t>Хотелось бы, чтобы были занятия с логопедом</t>
  </si>
  <si>
    <t xml:space="preserve">Хотелось, чтобы были дополнительные кружки,  платные. </t>
  </si>
  <si>
    <t xml:space="preserve">Меня всё устраивает)) </t>
  </si>
  <si>
    <t xml:space="preserve">Полностью удовлетворены </t>
  </si>
  <si>
    <t xml:space="preserve">Организация мероприятий совместно с родителями (культурно-массовые и спортивные мероприятия). Допуск родителей на утренники (разработать положение по посещению и предоставлению видео и фото материалов утренника). </t>
  </si>
  <si>
    <t xml:space="preserve">Нас всё устраивает </t>
  </si>
  <si>
    <t>Поменять меню</t>
  </si>
  <si>
    <t xml:space="preserve">Доносить информацию до всех родителей в полной мере. Руководство сада этот вопрос решает плохо и многие другие. </t>
  </si>
  <si>
    <t>приняли участие 27 родителей старших и подготовительных групп</t>
  </si>
  <si>
    <t>Верните ковры в садик. Они легко обрабатываются. На лестнице скользко в носках!!!!!</t>
  </si>
  <si>
    <t xml:space="preserve">В группах обязательно нужно установить камеры видео наблюдения, во избежание детского травматизма воспитателями и младшими воспитателями и конфликтных ситуаций. </t>
  </si>
  <si>
    <t>Оснастить площадку для прогулок разнообразным оборудованием(корпус 1).Дорожки вокруг садика не соответствуют технике безопасности:бетонные плиты лежат неровно и низко,находятся близко к зданию,весной большие лужи,а зимой скатывается снег с крыши(корпус 1).</t>
  </si>
  <si>
    <t>Оснастить участок для прогулок разнообразным инвентарем(корпус 1).Дорожки вокруг садика не соответствуют технике безопасности :бетонные плиты лежат неровно и низко,распологаются близко к зданию:весной большие лужи,зимой скатывается снег с крыши(корпус 1).</t>
  </si>
  <si>
    <t>Температурный режим не в норме в группе, на полу нет коврового покрытия, дети царапают коленки о полоски железа и шурупы, нет телевизора, только ноутбук</t>
  </si>
  <si>
    <t xml:space="preserve">Замечаний нет! </t>
  </si>
  <si>
    <t>Ввести видеокамеры в группы дс</t>
  </si>
  <si>
    <t>приняли участие 20 родителей старших и подготовительных групп</t>
  </si>
  <si>
    <t>приняли участие 16 родителей старших и подготовительных групп</t>
  </si>
  <si>
    <t>нет</t>
  </si>
  <si>
    <t xml:space="preserve">Коллектив детского сада и сам детский сад замечательные. </t>
  </si>
  <si>
    <t>приняли участие 10 родителей старшей группы</t>
  </si>
  <si>
    <t xml:space="preserve">Хочу что бы вечерний прием пищи вернули на время с 6 до 7, так как мой ребенок помимо садика посещает много кружков спортивных и не спортивных, домой мы идем с сопровождением оратора который хочет очень сильно уже кушать, пока доберемся до дому уже пора укладываться спать а мы только кушать садимся, в пятом часу последний прием пищи это ужас какой то, бедные дети у кого режим уже выработался. </t>
  </si>
  <si>
    <t>Воспитатели не следят как дети одеты на улице, уши торчат, шея голая. После введения уплотненного полника, у детей болят животы. Проветривают помещение в холодное время года при детях. Одежда у детей после прогулки не просыхает, и они в этой же сырой одежде идут второй раз гулять!</t>
  </si>
  <si>
    <t>После введения уплотненного половника у ребенка болит живот. Одежда после прогулки плохо просыхает</t>
  </si>
  <si>
    <t>Проводить консультации, курсы педагогам и специалистам по доброжелательному отношению с детям, установлению контакта с ребёнком</t>
  </si>
  <si>
    <t>Верните ужин с 6-7 часов, ужасное время до 5 часов последний прием пищи</t>
  </si>
  <si>
    <t>Улучшить территории площадок для прогулки детей.Нет игровых комплексов.</t>
  </si>
  <si>
    <t>По поводу снега почему родители должны чистить снег если есть дворники</t>
  </si>
  <si>
    <t>Не устраивает время ужина.</t>
  </si>
  <si>
    <t>Поставьте камеры в группах и Родителям будет доступна полная информация о жизнедеятельности ребенка в детском саду</t>
  </si>
  <si>
    <t>Замечательные педагоги наши воспитатели, мой ребенок в восторге</t>
  </si>
  <si>
    <t>приняли участие 24 родителя старших и подготовительных групп</t>
  </si>
  <si>
    <t>Все устраивает!!!!</t>
  </si>
  <si>
    <t>Нравится педагогический коллектив, как проводится разнообразная работа с детьми! Дальнейших вам успехов!</t>
  </si>
  <si>
    <t>Я порекомендую своим друзьям д/с "Малышок"</t>
  </si>
  <si>
    <t xml:space="preserve">Нас, как родителей, всё устраивает. Добрые, внимательные педагоги!   </t>
  </si>
  <si>
    <t>Хотябы раз в квартал приобретать развивающие игрушки и игровое оборудование для детей, игры которые есть в группе не интересны детям!</t>
  </si>
  <si>
    <t xml:space="preserve">Кровати, столы и стулья требуют уже обновления </t>
  </si>
  <si>
    <t>Замечательный детский сад!!!</t>
  </si>
  <si>
    <t>Продолжайте в том же духе. Воспитатели молодцы. Дети радуют своими заслугами</t>
  </si>
  <si>
    <t xml:space="preserve">Очень маленькие шкафчики в группах под одежду, проблема с чистой участка от снега. </t>
  </si>
  <si>
    <t xml:space="preserve">Замечание, детская площадка не оборудована, стоит одна веранда. </t>
  </si>
  <si>
    <t>приняли участие 65 родителей старших и подготовительных групп</t>
  </si>
  <si>
    <t>Результаты мониторинга удовлетворенности потребителей качеством образовательных услуг в муниципальных  дошкольных образовательных организациях Советского района в 2022 году</t>
  </si>
  <si>
    <t>Спасибо за работу</t>
  </si>
  <si>
    <t>Нам нравится наш детский сад</t>
  </si>
  <si>
    <t xml:space="preserve">Очень мало игрушек и рпзвивающего материала для детей. </t>
  </si>
  <si>
    <t>приняли участие 24 родителя старшей и подготовительной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</si>
</sst>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justify" vertical="center" textRotation="90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left" vertical="top" textRotation="90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10" fontId="2" fillId="0" borderId="1" xfId="0" applyNumberFormat="1" applyFont="1" applyBorder="1"/>
    <xf numFmtId="10" fontId="2" fillId="0" borderId="1" xfId="0" applyNumberFormat="1" applyFont="1" applyBorder="1" applyAlignment="1"/>
    <xf numFmtId="10" fontId="1" fillId="0" borderId="0" xfId="0" applyNumberFormat="1" applyFont="1"/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10" fontId="1" fillId="0" borderId="0" xfId="0" applyNumberFormat="1" applyFont="1" applyAlignment="1">
      <alignment horizontal="left" vertical="top"/>
    </xf>
    <xf numFmtId="10" fontId="2" fillId="0" borderId="1" xfId="0" applyNumberFormat="1" applyFont="1" applyBorder="1" applyAlignment="1">
      <alignment horizontal="left" vertical="top"/>
    </xf>
    <xf numFmtId="10" fontId="2" fillId="0" borderId="1" xfId="0" applyNumberFormat="1" applyFont="1" applyBorder="1" applyAlignment="1">
      <alignment vertical="top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/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16" workbookViewId="0">
      <selection activeCell="F21" sqref="F21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45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319</v>
      </c>
      <c r="D4" s="31">
        <f>C4/C31</f>
        <v>0.90883190883190879</v>
      </c>
      <c r="E4" s="11">
        <v>17</v>
      </c>
      <c r="F4" s="31">
        <f>E4/C31</f>
        <v>4.843304843304843E-2</v>
      </c>
      <c r="G4" s="11">
        <v>15</v>
      </c>
      <c r="H4" s="31">
        <f>G4/C31</f>
        <v>4.2735042735042736E-2</v>
      </c>
    </row>
    <row r="5" spans="1:8" ht="78.75" x14ac:dyDescent="0.25">
      <c r="A5" s="51"/>
      <c r="B5" s="5" t="s">
        <v>5</v>
      </c>
      <c r="C5" s="11">
        <f>C31-E5-G5</f>
        <v>221</v>
      </c>
      <c r="D5" s="31">
        <f>C5/C31</f>
        <v>0.62962962962962965</v>
      </c>
      <c r="E5" s="11">
        <v>79</v>
      </c>
      <c r="F5" s="31">
        <f>E5/C31</f>
        <v>0.22507122507122507</v>
      </c>
      <c r="G5" s="11">
        <v>51</v>
      </c>
      <c r="H5" s="31">
        <f>G5/C31</f>
        <v>0.14529914529914531</v>
      </c>
    </row>
    <row r="6" spans="1:8" ht="47.25" x14ac:dyDescent="0.25">
      <c r="A6" s="51"/>
      <c r="B6" s="6" t="s">
        <v>6</v>
      </c>
      <c r="C6" s="11">
        <f>C31-E6-G6</f>
        <v>319</v>
      </c>
      <c r="D6" s="31">
        <f>C6/C31</f>
        <v>0.90883190883190879</v>
      </c>
      <c r="E6" s="11">
        <v>14</v>
      </c>
      <c r="F6" s="31">
        <f>E6/C31</f>
        <v>3.9886039886039885E-2</v>
      </c>
      <c r="G6" s="11">
        <v>18</v>
      </c>
      <c r="H6" s="31">
        <f>G6/C31</f>
        <v>5.128205128205128E-2</v>
      </c>
    </row>
    <row r="7" spans="1:8" ht="78.75" x14ac:dyDescent="0.25">
      <c r="A7" s="51"/>
      <c r="B7" s="6" t="s">
        <v>7</v>
      </c>
      <c r="C7" s="11">
        <f>C31-E7-G7</f>
        <v>294</v>
      </c>
      <c r="D7" s="31">
        <f>C7/C31</f>
        <v>0.83760683760683763</v>
      </c>
      <c r="E7" s="11">
        <v>17</v>
      </c>
      <c r="F7" s="31">
        <f>E7/C31</f>
        <v>4.843304843304843E-2</v>
      </c>
      <c r="G7" s="11">
        <v>40</v>
      </c>
      <c r="H7" s="31">
        <f>G7/C31</f>
        <v>0.11396011396011396</v>
      </c>
    </row>
    <row r="8" spans="1:8" ht="63" x14ac:dyDescent="0.25">
      <c r="A8" s="51"/>
      <c r="B8" s="6" t="s">
        <v>8</v>
      </c>
      <c r="C8" s="11">
        <f>C31-E8-G8</f>
        <v>289</v>
      </c>
      <c r="D8" s="31">
        <f>C8/C31</f>
        <v>0.8233618233618234</v>
      </c>
      <c r="E8" s="11">
        <v>9</v>
      </c>
      <c r="F8" s="31">
        <f>E8/C31</f>
        <v>2.564102564102564E-2</v>
      </c>
      <c r="G8" s="11">
        <v>53</v>
      </c>
      <c r="H8" s="31">
        <f>G8/C31</f>
        <v>0.150997150997151</v>
      </c>
    </row>
    <row r="9" spans="1:8" ht="31.5" x14ac:dyDescent="0.25">
      <c r="A9" s="51"/>
      <c r="B9" s="6" t="s">
        <v>9</v>
      </c>
      <c r="C9" s="11">
        <f>C31-E9-G9</f>
        <v>331</v>
      </c>
      <c r="D9" s="31">
        <f>C9/C31</f>
        <v>0.94301994301994307</v>
      </c>
      <c r="E9" s="11">
        <v>6</v>
      </c>
      <c r="F9" s="31">
        <f>E9/C31</f>
        <v>1.7094017094017096E-2</v>
      </c>
      <c r="G9" s="11">
        <v>14</v>
      </c>
      <c r="H9" s="31">
        <f>G9/C31</f>
        <v>3.9886039886039885E-2</v>
      </c>
    </row>
    <row r="10" spans="1:8" ht="31.5" x14ac:dyDescent="0.25">
      <c r="A10" s="52"/>
      <c r="B10" s="6" t="s">
        <v>10</v>
      </c>
      <c r="C10" s="11">
        <f>C31-E10-G10</f>
        <v>301</v>
      </c>
      <c r="D10" s="31">
        <f>C10/C31</f>
        <v>0.85754985754985757</v>
      </c>
      <c r="E10" s="11">
        <v>22</v>
      </c>
      <c r="F10" s="31">
        <f>E10/C31</f>
        <v>6.2678062678062682E-2</v>
      </c>
      <c r="G10" s="11">
        <v>28</v>
      </c>
      <c r="H10" s="31">
        <f>G10/C31</f>
        <v>7.9772079772079771E-2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0.84411884411884408</v>
      </c>
      <c r="E11" s="31"/>
      <c r="F11" s="31">
        <f>AVERAGE(AVERAGE(F4:F10))</f>
        <v>6.6748066748066742E-2</v>
      </c>
      <c r="G11" s="31"/>
      <c r="H11" s="31">
        <f t="shared" ref="H11" si="0">AVERAGE(AVERAGE(H4:H10))</f>
        <v>8.9133089133089136E-2</v>
      </c>
    </row>
    <row r="12" spans="1:8" ht="31.5" x14ac:dyDescent="0.25">
      <c r="A12" s="50" t="s">
        <v>12</v>
      </c>
      <c r="B12" s="6" t="s">
        <v>13</v>
      </c>
      <c r="C12" s="11">
        <f>C31-E12-G12</f>
        <v>328</v>
      </c>
      <c r="D12" s="31">
        <f>C12/C31</f>
        <v>0.93447293447293445</v>
      </c>
      <c r="E12" s="11">
        <v>2</v>
      </c>
      <c r="F12" s="31">
        <f>E12/C31</f>
        <v>5.6980056980056983E-3</v>
      </c>
      <c r="G12" s="11">
        <v>21</v>
      </c>
      <c r="H12" s="31">
        <f>G12/C31</f>
        <v>5.9829059829059832E-2</v>
      </c>
    </row>
    <row r="13" spans="1:8" ht="31.5" x14ac:dyDescent="0.25">
      <c r="A13" s="52"/>
      <c r="B13" s="6" t="s">
        <v>14</v>
      </c>
      <c r="C13" s="11">
        <f>C31-E13-G13</f>
        <v>324</v>
      </c>
      <c r="D13" s="31">
        <f>C13/C31</f>
        <v>0.92307692307692313</v>
      </c>
      <c r="E13" s="11">
        <v>10</v>
      </c>
      <c r="F13" s="31">
        <f>E13/C31</f>
        <v>2.8490028490028491E-2</v>
      </c>
      <c r="G13" s="11">
        <v>17</v>
      </c>
      <c r="H13" s="31">
        <f>G13/C31</f>
        <v>4.843304843304843E-2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0.92877492877492873</v>
      </c>
      <c r="E14" s="31"/>
      <c r="F14" s="31">
        <f t="shared" ref="F14" si="1">AVERAGE(AVERAGE(F12:F13))</f>
        <v>1.7094017094017096E-2</v>
      </c>
      <c r="G14" s="31"/>
      <c r="H14" s="31">
        <f>AVERAGE(AVERAGE(H12:H13))</f>
        <v>5.4131054131054131E-2</v>
      </c>
    </row>
    <row r="15" spans="1:8" ht="47.25" x14ac:dyDescent="0.25">
      <c r="A15" s="50" t="s">
        <v>15</v>
      </c>
      <c r="B15" s="6" t="s">
        <v>16</v>
      </c>
      <c r="C15" s="11">
        <f>C31-E15-G15</f>
        <v>329</v>
      </c>
      <c r="D15" s="31">
        <f>C15/C31</f>
        <v>0.93732193732193736</v>
      </c>
      <c r="E15" s="11">
        <v>9</v>
      </c>
      <c r="F15" s="31">
        <f>E15/C31</f>
        <v>2.564102564102564E-2</v>
      </c>
      <c r="G15" s="11">
        <v>13</v>
      </c>
      <c r="H15" s="31">
        <f>G15/C31</f>
        <v>3.7037037037037035E-2</v>
      </c>
    </row>
    <row r="16" spans="1:8" ht="63" x14ac:dyDescent="0.25">
      <c r="A16" s="51"/>
      <c r="B16" s="6" t="s">
        <v>17</v>
      </c>
      <c r="C16" s="11">
        <f>C31-E16-G16</f>
        <v>307</v>
      </c>
      <c r="D16" s="31">
        <f>C16/C31</f>
        <v>0.87464387464387461</v>
      </c>
      <c r="E16" s="11">
        <v>12</v>
      </c>
      <c r="F16" s="31">
        <f>E16/C31</f>
        <v>3.4188034188034191E-2</v>
      </c>
      <c r="G16" s="11">
        <v>32</v>
      </c>
      <c r="H16" s="31">
        <f>G16/C31</f>
        <v>9.1168091168091173E-2</v>
      </c>
    </row>
    <row r="17" spans="1:9" ht="31.5" x14ac:dyDescent="0.25">
      <c r="A17" s="51"/>
      <c r="B17" s="6" t="s">
        <v>18</v>
      </c>
      <c r="C17" s="11">
        <f>C31-E17-G17</f>
        <v>316</v>
      </c>
      <c r="D17" s="31">
        <f>C17/C31</f>
        <v>0.90028490028490027</v>
      </c>
      <c r="E17" s="11">
        <v>8</v>
      </c>
      <c r="F17" s="31">
        <f>E17/C31</f>
        <v>2.2792022792022793E-2</v>
      </c>
      <c r="G17" s="11">
        <v>27</v>
      </c>
      <c r="H17" s="31">
        <f>G17/C31</f>
        <v>7.6923076923076927E-2</v>
      </c>
    </row>
    <row r="18" spans="1:9" ht="31.5" x14ac:dyDescent="0.25">
      <c r="A18" s="51"/>
      <c r="B18" s="6" t="s">
        <v>19</v>
      </c>
      <c r="C18" s="11">
        <f>C31-E18-G18</f>
        <v>308</v>
      </c>
      <c r="D18" s="31">
        <f>C18/C31</f>
        <v>0.87749287749287752</v>
      </c>
      <c r="E18" s="11">
        <v>8</v>
      </c>
      <c r="F18" s="31">
        <f>E18/C31</f>
        <v>2.2792022792022793E-2</v>
      </c>
      <c r="G18" s="11">
        <v>35</v>
      </c>
      <c r="H18" s="31">
        <f>G18/C31</f>
        <v>9.9715099715099717E-2</v>
      </c>
    </row>
    <row r="19" spans="1:9" ht="47.25" x14ac:dyDescent="0.25">
      <c r="A19" s="51"/>
      <c r="B19" s="6" t="s">
        <v>20</v>
      </c>
      <c r="C19" s="11">
        <f>C31-E19-G19</f>
        <v>309</v>
      </c>
      <c r="D19" s="31">
        <f>C19/C31</f>
        <v>0.88034188034188032</v>
      </c>
      <c r="E19" s="11">
        <v>14</v>
      </c>
      <c r="F19" s="31">
        <f>E19/C31</f>
        <v>3.9886039886039885E-2</v>
      </c>
      <c r="G19" s="11">
        <v>28</v>
      </c>
      <c r="H19" s="31">
        <f>G19/C31</f>
        <v>7.9772079772079771E-2</v>
      </c>
    </row>
    <row r="20" spans="1:9" ht="47.25" x14ac:dyDescent="0.25">
      <c r="A20" s="51"/>
      <c r="B20" s="6" t="s">
        <v>21</v>
      </c>
      <c r="C20" s="11">
        <f>C31-E20-G20</f>
        <v>337</v>
      </c>
      <c r="D20" s="31">
        <f>C20/C31</f>
        <v>0.96011396011396011</v>
      </c>
      <c r="E20" s="11">
        <v>3</v>
      </c>
      <c r="F20" s="31">
        <f>E20/C31</f>
        <v>8.5470085470085479E-3</v>
      </c>
      <c r="G20" s="11">
        <v>11</v>
      </c>
      <c r="H20" s="31">
        <f>G20/C31</f>
        <v>3.1339031339031341E-2</v>
      </c>
    </row>
    <row r="21" spans="1:9" ht="63" x14ac:dyDescent="0.25">
      <c r="A21" s="52"/>
      <c r="B21" s="6" t="s">
        <v>22</v>
      </c>
      <c r="C21" s="11">
        <v>118</v>
      </c>
      <c r="D21" s="31">
        <f>C21/130</f>
        <v>0.90769230769230769</v>
      </c>
      <c r="E21" s="11">
        <v>2</v>
      </c>
      <c r="F21" s="31">
        <f>E21/130</f>
        <v>1.5384615384615385E-2</v>
      </c>
      <c r="G21" s="11">
        <v>10</v>
      </c>
      <c r="H21" s="31">
        <f>G21/130</f>
        <v>7.6923076923076927E-2</v>
      </c>
      <c r="I21" s="2" t="s">
        <v>83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0.90541310541310538</v>
      </c>
      <c r="E22" s="31"/>
      <c r="F22" s="31">
        <f t="shared" ref="F22" si="2">AVERAGE(F15:F21)</f>
        <v>2.4175824175824177E-2</v>
      </c>
      <c r="G22" s="31"/>
      <c r="H22" s="31">
        <f>AVERAGE(H15:H21)</f>
        <v>7.0411070411070406E-2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300</v>
      </c>
      <c r="D23" s="31">
        <f>C23/C31</f>
        <v>0.85470085470085466</v>
      </c>
      <c r="E23" s="11">
        <v>21</v>
      </c>
      <c r="F23" s="31">
        <f>E23/C31</f>
        <v>5.9829059829059832E-2</v>
      </c>
      <c r="G23" s="11">
        <v>30</v>
      </c>
      <c r="H23" s="31">
        <f>G23/C31</f>
        <v>8.5470085470085472E-2</v>
      </c>
    </row>
    <row r="24" spans="1:9" ht="47.25" x14ac:dyDescent="0.25">
      <c r="A24" s="51"/>
      <c r="B24" s="6" t="s">
        <v>25</v>
      </c>
      <c r="C24" s="11">
        <f>C31-E24-G24</f>
        <v>308</v>
      </c>
      <c r="D24" s="31">
        <f>C24/C31</f>
        <v>0.87749287749287752</v>
      </c>
      <c r="E24" s="11">
        <v>13</v>
      </c>
      <c r="F24" s="31">
        <f>E24/C31</f>
        <v>3.7037037037037035E-2</v>
      </c>
      <c r="G24" s="11">
        <v>30</v>
      </c>
      <c r="H24" s="31">
        <f>G24/C31</f>
        <v>8.5470085470085472E-2</v>
      </c>
    </row>
    <row r="25" spans="1:9" ht="63" x14ac:dyDescent="0.25">
      <c r="A25" s="51"/>
      <c r="B25" s="6" t="s">
        <v>26</v>
      </c>
      <c r="C25" s="11">
        <f>C31-E25-G25</f>
        <v>266</v>
      </c>
      <c r="D25" s="31">
        <f>C25/C31</f>
        <v>0.75783475783475784</v>
      </c>
      <c r="E25" s="11">
        <v>18</v>
      </c>
      <c r="F25" s="31">
        <f>E25/C31</f>
        <v>5.128205128205128E-2</v>
      </c>
      <c r="G25" s="11">
        <v>67</v>
      </c>
      <c r="H25" s="31">
        <f>G25/C31</f>
        <v>0.19088319088319089</v>
      </c>
    </row>
    <row r="26" spans="1:9" ht="63" x14ac:dyDescent="0.25">
      <c r="A26" s="52"/>
      <c r="B26" s="6" t="s">
        <v>27</v>
      </c>
      <c r="C26" s="11">
        <f>C31-E26-G26</f>
        <v>274</v>
      </c>
      <c r="D26" s="31">
        <f>C26/C31</f>
        <v>0.78062678062678059</v>
      </c>
      <c r="E26" s="11">
        <v>12</v>
      </c>
      <c r="F26" s="31">
        <f>E26/C31</f>
        <v>3.4188034188034191E-2</v>
      </c>
      <c r="G26" s="11">
        <v>65</v>
      </c>
      <c r="H26" s="31">
        <f>G26/C31</f>
        <v>0.18518518518518517</v>
      </c>
    </row>
    <row r="27" spans="1:9" ht="63" x14ac:dyDescent="0.25">
      <c r="A27" s="9"/>
      <c r="B27" s="6" t="s">
        <v>32</v>
      </c>
      <c r="C27" s="11">
        <f>C31-E27-G27</f>
        <v>312</v>
      </c>
      <c r="D27" s="31">
        <f>C27/C31</f>
        <v>0.88888888888888884</v>
      </c>
      <c r="E27" s="11">
        <v>5</v>
      </c>
      <c r="F27" s="31">
        <f>E27/C31</f>
        <v>1.4245014245014245E-2</v>
      </c>
      <c r="G27" s="11">
        <v>34</v>
      </c>
      <c r="H27" s="31">
        <f>G27/C31</f>
        <v>9.686609686609686E-2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0.83190883190883191</v>
      </c>
      <c r="E28" s="32"/>
      <c r="F28" s="32">
        <f t="shared" ref="F28:H28" si="3">AVERAGE(F23:F27)</f>
        <v>3.9316239316239308E-2</v>
      </c>
      <c r="G28" s="32"/>
      <c r="H28" s="32">
        <f t="shared" si="3"/>
        <v>0.12877492877492877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615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351</v>
      </c>
    </row>
    <row r="32" spans="1:9" ht="31.5" x14ac:dyDescent="0.25">
      <c r="B32" s="3" t="s">
        <v>36</v>
      </c>
      <c r="C32" s="33">
        <f>C31/C30</f>
        <v>0.57073170731707312</v>
      </c>
    </row>
    <row r="33" spans="1:3" ht="33" customHeight="1" x14ac:dyDescent="0.25">
      <c r="B33" s="3" t="s">
        <v>37</v>
      </c>
      <c r="C33" s="33">
        <f>AVERAGE(D28,D22,D14,D11)</f>
        <v>0.87755392755392747</v>
      </c>
    </row>
    <row r="34" spans="1:3" ht="47.25" x14ac:dyDescent="0.25">
      <c r="B34" s="3" t="s">
        <v>38</v>
      </c>
      <c r="C34" s="33">
        <f>AVERAGE(F28,F22,F14,F11)</f>
        <v>3.683353683353683E-2</v>
      </c>
    </row>
    <row r="35" spans="1:3" ht="31.5" x14ac:dyDescent="0.25">
      <c r="B35" s="3" t="s">
        <v>39</v>
      </c>
      <c r="C35" s="33">
        <f>AVERAGE(H28,H22,H14,H11)</f>
        <v>8.5612535612535609E-2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54</v>
      </c>
      <c r="C38" s="42"/>
    </row>
    <row r="39" spans="1:3" x14ac:dyDescent="0.25">
      <c r="A39" s="4">
        <v>2</v>
      </c>
      <c r="B39" s="48" t="s">
        <v>55</v>
      </c>
      <c r="C39" s="42"/>
    </row>
    <row r="40" spans="1:3" x14ac:dyDescent="0.25">
      <c r="A40" s="4">
        <v>3</v>
      </c>
      <c r="B40" s="48" t="s">
        <v>56</v>
      </c>
    </row>
    <row r="41" spans="1:3" x14ac:dyDescent="0.25">
      <c r="A41" s="4">
        <v>4</v>
      </c>
      <c r="B41" s="48" t="s">
        <v>57</v>
      </c>
    </row>
    <row r="42" spans="1:3" x14ac:dyDescent="0.25">
      <c r="A42" s="4">
        <v>5</v>
      </c>
      <c r="B42" s="48" t="s">
        <v>58</v>
      </c>
    </row>
    <row r="43" spans="1:3" x14ac:dyDescent="0.25">
      <c r="A43" s="4">
        <v>6</v>
      </c>
      <c r="B43" s="48" t="s">
        <v>59</v>
      </c>
    </row>
    <row r="44" spans="1:3" x14ac:dyDescent="0.25">
      <c r="A44" s="4">
        <v>7</v>
      </c>
      <c r="B44" s="48" t="s">
        <v>60</v>
      </c>
    </row>
    <row r="45" spans="1:3" x14ac:dyDescent="0.25">
      <c r="A45" s="4">
        <v>8</v>
      </c>
      <c r="B45" s="48" t="s">
        <v>61</v>
      </c>
    </row>
    <row r="46" spans="1:3" x14ac:dyDescent="0.25">
      <c r="A46" s="4">
        <v>9</v>
      </c>
      <c r="B46" s="48" t="s">
        <v>62</v>
      </c>
    </row>
    <row r="47" spans="1:3" x14ac:dyDescent="0.25">
      <c r="A47" s="4">
        <v>10</v>
      </c>
      <c r="B47" s="48" t="s">
        <v>60</v>
      </c>
    </row>
    <row r="48" spans="1:3" x14ac:dyDescent="0.25">
      <c r="A48" s="4">
        <v>11</v>
      </c>
      <c r="B48" s="48" t="s">
        <v>63</v>
      </c>
    </row>
    <row r="49" spans="1:2" x14ac:dyDescent="0.25">
      <c r="A49" s="4">
        <v>12</v>
      </c>
      <c r="B49" s="48" t="s">
        <v>64</v>
      </c>
    </row>
    <row r="50" spans="1:2" x14ac:dyDescent="0.25">
      <c r="A50" s="4">
        <v>13</v>
      </c>
      <c r="B50" s="48" t="s">
        <v>65</v>
      </c>
    </row>
    <row r="51" spans="1:2" x14ac:dyDescent="0.25">
      <c r="A51" s="4">
        <v>14</v>
      </c>
      <c r="B51" s="48" t="s">
        <v>66</v>
      </c>
    </row>
    <row r="52" spans="1:2" x14ac:dyDescent="0.25">
      <c r="A52" s="4">
        <v>15</v>
      </c>
      <c r="B52" s="48" t="s">
        <v>67</v>
      </c>
    </row>
    <row r="53" spans="1:2" x14ac:dyDescent="0.25">
      <c r="A53" s="4">
        <v>16</v>
      </c>
      <c r="B53" s="48" t="s">
        <v>68</v>
      </c>
    </row>
    <row r="54" spans="1:2" x14ac:dyDescent="0.25">
      <c r="A54" s="4">
        <v>17</v>
      </c>
      <c r="B54" s="48" t="s">
        <v>69</v>
      </c>
    </row>
    <row r="55" spans="1:2" x14ac:dyDescent="0.25">
      <c r="A55" s="4">
        <v>18</v>
      </c>
      <c r="B55" s="48" t="s">
        <v>70</v>
      </c>
    </row>
    <row r="56" spans="1:2" x14ac:dyDescent="0.25">
      <c r="A56" s="4">
        <v>19</v>
      </c>
      <c r="B56" s="48" t="s">
        <v>71</v>
      </c>
    </row>
    <row r="57" spans="1:2" x14ac:dyDescent="0.25">
      <c r="A57" s="4">
        <v>20</v>
      </c>
      <c r="B57" s="48" t="s">
        <v>72</v>
      </c>
    </row>
    <row r="58" spans="1:2" x14ac:dyDescent="0.25">
      <c r="A58" s="4">
        <v>21</v>
      </c>
      <c r="B58" s="48" t="s">
        <v>73</v>
      </c>
    </row>
    <row r="59" spans="1:2" x14ac:dyDescent="0.25">
      <c r="A59" s="4">
        <v>22</v>
      </c>
      <c r="B59" s="48" t="s">
        <v>74</v>
      </c>
    </row>
    <row r="60" spans="1:2" x14ac:dyDescent="0.25">
      <c r="A60" s="4">
        <v>23</v>
      </c>
      <c r="B60" s="48" t="s">
        <v>75</v>
      </c>
    </row>
    <row r="61" spans="1:2" x14ac:dyDescent="0.25">
      <c r="A61" s="4">
        <v>24</v>
      </c>
      <c r="B61" s="48" t="s">
        <v>76</v>
      </c>
    </row>
    <row r="62" spans="1:2" x14ac:dyDescent="0.25">
      <c r="A62" s="4">
        <v>25</v>
      </c>
      <c r="B62" s="48" t="s">
        <v>77</v>
      </c>
    </row>
    <row r="63" spans="1:2" x14ac:dyDescent="0.25">
      <c r="A63" s="4">
        <v>26</v>
      </c>
      <c r="B63" s="48" t="s">
        <v>78</v>
      </c>
    </row>
    <row r="64" spans="1:2" x14ac:dyDescent="0.25">
      <c r="A64" s="4">
        <v>27</v>
      </c>
      <c r="B64" s="48" t="s">
        <v>79</v>
      </c>
    </row>
    <row r="65" spans="1:2" x14ac:dyDescent="0.25">
      <c r="A65" s="4">
        <v>28</v>
      </c>
      <c r="B65" s="48" t="s">
        <v>80</v>
      </c>
    </row>
    <row r="66" spans="1:2" x14ac:dyDescent="0.25">
      <c r="A66" s="4">
        <v>29</v>
      </c>
      <c r="B66" s="48" t="s">
        <v>81</v>
      </c>
    </row>
    <row r="67" spans="1:2" x14ac:dyDescent="0.25">
      <c r="A67" s="4">
        <v>30</v>
      </c>
      <c r="B67" s="48" t="s">
        <v>82</v>
      </c>
    </row>
  </sheetData>
  <mergeCells count="8">
    <mergeCell ref="A1:H1"/>
    <mergeCell ref="A4:A10"/>
    <mergeCell ref="A12:A13"/>
    <mergeCell ref="A15:A21"/>
    <mergeCell ref="A23:A26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B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53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122</v>
      </c>
      <c r="D4" s="31">
        <f>C4/C31</f>
        <v>0.91729323308270672</v>
      </c>
      <c r="E4" s="11">
        <v>8</v>
      </c>
      <c r="F4" s="31">
        <f>E4/C31</f>
        <v>6.0150375939849621E-2</v>
      </c>
      <c r="G4" s="11">
        <v>3</v>
      </c>
      <c r="H4" s="31">
        <f>G4/C31</f>
        <v>2.2556390977443608E-2</v>
      </c>
    </row>
    <row r="5" spans="1:8" ht="78.75" x14ac:dyDescent="0.25">
      <c r="A5" s="51"/>
      <c r="B5" s="5" t="s">
        <v>5</v>
      </c>
      <c r="C5" s="11">
        <f>C31-E5-G5</f>
        <v>93</v>
      </c>
      <c r="D5" s="31">
        <f>C5/C31</f>
        <v>0.6992481203007519</v>
      </c>
      <c r="E5" s="11">
        <v>23</v>
      </c>
      <c r="F5" s="31">
        <f>E5/C31</f>
        <v>0.17293233082706766</v>
      </c>
      <c r="G5" s="11">
        <v>17</v>
      </c>
      <c r="H5" s="31">
        <f>G5/C31</f>
        <v>0.12781954887218044</v>
      </c>
    </row>
    <row r="6" spans="1:8" ht="47.25" x14ac:dyDescent="0.25">
      <c r="A6" s="51"/>
      <c r="B6" s="6" t="s">
        <v>6</v>
      </c>
      <c r="C6" s="11">
        <f>C31-E6-G6</f>
        <v>123</v>
      </c>
      <c r="D6" s="31">
        <f>C6/C31</f>
        <v>0.92481203007518797</v>
      </c>
      <c r="E6" s="11">
        <v>3</v>
      </c>
      <c r="F6" s="31">
        <f>E6/C31</f>
        <v>2.2556390977443608E-2</v>
      </c>
      <c r="G6" s="11">
        <v>7</v>
      </c>
      <c r="H6" s="31">
        <f>G6/C31</f>
        <v>5.2631578947368418E-2</v>
      </c>
    </row>
    <row r="7" spans="1:8" ht="78.75" x14ac:dyDescent="0.25">
      <c r="A7" s="51"/>
      <c r="B7" s="6" t="s">
        <v>7</v>
      </c>
      <c r="C7" s="11">
        <f>C31-E7-G7</f>
        <v>109</v>
      </c>
      <c r="D7" s="31">
        <f>C7/C31</f>
        <v>0.81954887218045114</v>
      </c>
      <c r="E7" s="11">
        <v>8</v>
      </c>
      <c r="F7" s="31">
        <f>E7/C31</f>
        <v>6.0150375939849621E-2</v>
      </c>
      <c r="G7" s="11">
        <v>16</v>
      </c>
      <c r="H7" s="31">
        <f>G7/C31</f>
        <v>0.12030075187969924</v>
      </c>
    </row>
    <row r="8" spans="1:8" ht="63" x14ac:dyDescent="0.25">
      <c r="A8" s="51"/>
      <c r="B8" s="6" t="s">
        <v>8</v>
      </c>
      <c r="C8" s="11">
        <f>C31-E8-G8</f>
        <v>117</v>
      </c>
      <c r="D8" s="31">
        <f>C8/C31</f>
        <v>0.87969924812030076</v>
      </c>
      <c r="E8" s="11">
        <v>3</v>
      </c>
      <c r="F8" s="31">
        <f>E8/C31</f>
        <v>2.2556390977443608E-2</v>
      </c>
      <c r="G8" s="11">
        <v>13</v>
      </c>
      <c r="H8" s="31">
        <f>G8/C31</f>
        <v>9.7744360902255634E-2</v>
      </c>
    </row>
    <row r="9" spans="1:8" ht="31.5" x14ac:dyDescent="0.25">
      <c r="A9" s="51"/>
      <c r="B9" s="6" t="s">
        <v>9</v>
      </c>
      <c r="C9" s="11">
        <f>C31-E9-G9</f>
        <v>131</v>
      </c>
      <c r="D9" s="31">
        <f>C9/C31</f>
        <v>0.98496240601503759</v>
      </c>
      <c r="E9" s="11">
        <v>1</v>
      </c>
      <c r="F9" s="31">
        <f>E9/C31</f>
        <v>7.5187969924812026E-3</v>
      </c>
      <c r="G9" s="11">
        <v>1</v>
      </c>
      <c r="H9" s="31">
        <f>G9/C31</f>
        <v>7.5187969924812026E-3</v>
      </c>
    </row>
    <row r="10" spans="1:8" ht="31.5" x14ac:dyDescent="0.25">
      <c r="A10" s="52"/>
      <c r="B10" s="6" t="s">
        <v>10</v>
      </c>
      <c r="C10" s="11">
        <f>C31-E10-G10</f>
        <v>115</v>
      </c>
      <c r="D10" s="31">
        <f>C10/C31</f>
        <v>0.86466165413533835</v>
      </c>
      <c r="E10" s="11">
        <v>7</v>
      </c>
      <c r="F10" s="31">
        <f>E10/C31</f>
        <v>5.2631578947368418E-2</v>
      </c>
      <c r="G10" s="11">
        <v>11</v>
      </c>
      <c r="H10" s="31">
        <f>G10/C31</f>
        <v>8.2706766917293228E-2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0.8700322234156822</v>
      </c>
      <c r="E11" s="31"/>
      <c r="F11" s="31">
        <f>AVERAGE(AVERAGE(F4:F10))</f>
        <v>5.6928034371643392E-2</v>
      </c>
      <c r="G11" s="31"/>
      <c r="H11" s="31">
        <f t="shared" ref="H11" si="0">AVERAGE(AVERAGE(H4:H10))</f>
        <v>7.3039742212674535E-2</v>
      </c>
    </row>
    <row r="12" spans="1:8" ht="31.5" x14ac:dyDescent="0.25">
      <c r="A12" s="50" t="s">
        <v>12</v>
      </c>
      <c r="B12" s="6" t="s">
        <v>13</v>
      </c>
      <c r="C12" s="11">
        <f>C31-E12-G12</f>
        <v>131</v>
      </c>
      <c r="D12" s="31">
        <f>C12/C31</f>
        <v>0.98496240601503759</v>
      </c>
      <c r="E12" s="11">
        <v>0</v>
      </c>
      <c r="F12" s="31">
        <f>E12/C31</f>
        <v>0</v>
      </c>
      <c r="G12" s="11">
        <v>2</v>
      </c>
      <c r="H12" s="31">
        <f>G12/C31</f>
        <v>1.5037593984962405E-2</v>
      </c>
    </row>
    <row r="13" spans="1:8" ht="31.5" x14ac:dyDescent="0.25">
      <c r="A13" s="52"/>
      <c r="B13" s="6" t="s">
        <v>14</v>
      </c>
      <c r="C13" s="11">
        <f>C31-E13-G13</f>
        <v>128</v>
      </c>
      <c r="D13" s="31">
        <f>C13/C31</f>
        <v>0.96240601503759393</v>
      </c>
      <c r="E13" s="11">
        <v>0</v>
      </c>
      <c r="F13" s="31">
        <f>E13/C31</f>
        <v>0</v>
      </c>
      <c r="G13" s="11">
        <v>5</v>
      </c>
      <c r="H13" s="31">
        <f>G13/C31</f>
        <v>3.7593984962406013E-2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0.97368421052631571</v>
      </c>
      <c r="E14" s="31"/>
      <c r="F14" s="31">
        <f t="shared" ref="F14" si="1">AVERAGE(AVERAGE(F12:F13))</f>
        <v>0</v>
      </c>
      <c r="G14" s="31"/>
      <c r="H14" s="31">
        <f>AVERAGE(AVERAGE(H12:H13))</f>
        <v>2.6315789473684209E-2</v>
      </c>
    </row>
    <row r="15" spans="1:8" ht="47.25" x14ac:dyDescent="0.25">
      <c r="A15" s="50" t="s">
        <v>15</v>
      </c>
      <c r="B15" s="6" t="s">
        <v>16</v>
      </c>
      <c r="C15" s="11">
        <f>C31-E15-G15</f>
        <v>128</v>
      </c>
      <c r="D15" s="31">
        <f>C15/C31</f>
        <v>0.96240601503759393</v>
      </c>
      <c r="E15" s="11">
        <v>2</v>
      </c>
      <c r="F15" s="31">
        <f>E15/C31</f>
        <v>1.5037593984962405E-2</v>
      </c>
      <c r="G15" s="11">
        <v>3</v>
      </c>
      <c r="H15" s="31">
        <f>G15/C31</f>
        <v>2.2556390977443608E-2</v>
      </c>
    </row>
    <row r="16" spans="1:8" ht="63" x14ac:dyDescent="0.25">
      <c r="A16" s="51"/>
      <c r="B16" s="6" t="s">
        <v>17</v>
      </c>
      <c r="C16" s="11">
        <f>C31-E16-G16</f>
        <v>121</v>
      </c>
      <c r="D16" s="31">
        <f>C16/C31</f>
        <v>0.90977443609022557</v>
      </c>
      <c r="E16" s="11">
        <v>2</v>
      </c>
      <c r="F16" s="31">
        <f>E16/C31</f>
        <v>1.5037593984962405E-2</v>
      </c>
      <c r="G16" s="11">
        <v>10</v>
      </c>
      <c r="H16" s="31">
        <f>G16/C31</f>
        <v>7.5187969924812026E-2</v>
      </c>
    </row>
    <row r="17" spans="1:9" ht="31.5" x14ac:dyDescent="0.25">
      <c r="A17" s="51"/>
      <c r="B17" s="6" t="s">
        <v>18</v>
      </c>
      <c r="C17" s="11">
        <f>C31-E17-G17</f>
        <v>124</v>
      </c>
      <c r="D17" s="31">
        <f>C17/C31</f>
        <v>0.93233082706766912</v>
      </c>
      <c r="E17" s="11">
        <v>1</v>
      </c>
      <c r="F17" s="31">
        <f>E17/C31</f>
        <v>7.5187969924812026E-3</v>
      </c>
      <c r="G17" s="11">
        <v>8</v>
      </c>
      <c r="H17" s="31">
        <f>G17/C31</f>
        <v>6.0150375939849621E-2</v>
      </c>
    </row>
    <row r="18" spans="1:9" ht="31.5" x14ac:dyDescent="0.25">
      <c r="A18" s="51"/>
      <c r="B18" s="6" t="s">
        <v>19</v>
      </c>
      <c r="C18" s="11">
        <f>C31-E18-G18</f>
        <v>120</v>
      </c>
      <c r="D18" s="31">
        <f>C18/C31</f>
        <v>0.90225563909774431</v>
      </c>
      <c r="E18" s="11">
        <v>2</v>
      </c>
      <c r="F18" s="31">
        <f>E18/C31</f>
        <v>1.5037593984962405E-2</v>
      </c>
      <c r="G18" s="11">
        <v>11</v>
      </c>
      <c r="H18" s="31">
        <f>G18/C31</f>
        <v>8.2706766917293228E-2</v>
      </c>
    </row>
    <row r="19" spans="1:9" ht="47.25" x14ac:dyDescent="0.25">
      <c r="A19" s="51"/>
      <c r="B19" s="6" t="s">
        <v>20</v>
      </c>
      <c r="C19" s="11">
        <f>C31-E19-G19</f>
        <v>122</v>
      </c>
      <c r="D19" s="31">
        <f>C19/C31</f>
        <v>0.91729323308270672</v>
      </c>
      <c r="E19" s="11">
        <v>2</v>
      </c>
      <c r="F19" s="31">
        <f>E19/C31</f>
        <v>1.5037593984962405E-2</v>
      </c>
      <c r="G19" s="11">
        <v>9</v>
      </c>
      <c r="H19" s="31">
        <f>G19/C31</f>
        <v>6.7669172932330823E-2</v>
      </c>
    </row>
    <row r="20" spans="1:9" ht="47.25" x14ac:dyDescent="0.25">
      <c r="A20" s="51"/>
      <c r="B20" s="6" t="s">
        <v>21</v>
      </c>
      <c r="C20" s="11">
        <f>C31-E20-G20</f>
        <v>129</v>
      </c>
      <c r="D20" s="31">
        <f>C20/C31</f>
        <v>0.96992481203007519</v>
      </c>
      <c r="E20" s="11">
        <v>0</v>
      </c>
      <c r="F20" s="31">
        <f>E20/C31</f>
        <v>0</v>
      </c>
      <c r="G20" s="11">
        <v>4</v>
      </c>
      <c r="H20" s="31">
        <f>G20/C31</f>
        <v>3.007518796992481E-2</v>
      </c>
    </row>
    <row r="21" spans="1:9" ht="63" x14ac:dyDescent="0.25">
      <c r="A21" s="52"/>
      <c r="B21" s="6" t="s">
        <v>22</v>
      </c>
      <c r="C21" s="11">
        <v>60</v>
      </c>
      <c r="D21" s="31">
        <f>C21/65</f>
        <v>0.92307692307692313</v>
      </c>
      <c r="E21" s="11">
        <v>0</v>
      </c>
      <c r="F21" s="31">
        <f>E21/65</f>
        <v>0</v>
      </c>
      <c r="G21" s="11">
        <v>5</v>
      </c>
      <c r="H21" s="31">
        <f>G21/65</f>
        <v>7.6923076923076927E-2</v>
      </c>
      <c r="I21" s="2" t="s">
        <v>157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0.93100884078327684</v>
      </c>
      <c r="E22" s="31"/>
      <c r="F22" s="31">
        <f t="shared" ref="F22" si="2">AVERAGE(F15:F21)</f>
        <v>9.6670247046186895E-3</v>
      </c>
      <c r="G22" s="31"/>
      <c r="H22" s="31">
        <f>AVERAGE(H15:H21)</f>
        <v>5.9324134512104436E-2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127</v>
      </c>
      <c r="D23" s="31">
        <f>C23/C31</f>
        <v>0.95488721804511278</v>
      </c>
      <c r="E23" s="11">
        <v>0</v>
      </c>
      <c r="F23" s="31">
        <f>E23/C31</f>
        <v>0</v>
      </c>
      <c r="G23" s="11">
        <v>6</v>
      </c>
      <c r="H23" s="31">
        <f>G23/C31</f>
        <v>4.5112781954887216E-2</v>
      </c>
    </row>
    <row r="24" spans="1:9" ht="47.25" x14ac:dyDescent="0.25">
      <c r="A24" s="51"/>
      <c r="B24" s="6" t="s">
        <v>25</v>
      </c>
      <c r="C24" s="11">
        <f>C31-E24-G24</f>
        <v>125</v>
      </c>
      <c r="D24" s="31">
        <f>C24/C31</f>
        <v>0.93984962406015038</v>
      </c>
      <c r="E24" s="11">
        <v>1</v>
      </c>
      <c r="F24" s="31">
        <f>E24/C31</f>
        <v>7.5187969924812026E-3</v>
      </c>
      <c r="G24" s="11">
        <v>7</v>
      </c>
      <c r="H24" s="31">
        <f>G24/C31</f>
        <v>5.2631578947368418E-2</v>
      </c>
    </row>
    <row r="25" spans="1:9" ht="63" x14ac:dyDescent="0.25">
      <c r="A25" s="51"/>
      <c r="B25" s="6" t="s">
        <v>26</v>
      </c>
      <c r="C25" s="11">
        <f>C31-E25-G25</f>
        <v>121</v>
      </c>
      <c r="D25" s="31">
        <f>C25/C31</f>
        <v>0.90977443609022557</v>
      </c>
      <c r="E25" s="11">
        <v>3</v>
      </c>
      <c r="F25" s="31">
        <f>E25/C31</f>
        <v>2.2556390977443608E-2</v>
      </c>
      <c r="G25" s="11">
        <v>9</v>
      </c>
      <c r="H25" s="31">
        <f>G25/C31</f>
        <v>6.7669172932330823E-2</v>
      </c>
    </row>
    <row r="26" spans="1:9" ht="63" x14ac:dyDescent="0.25">
      <c r="A26" s="52"/>
      <c r="B26" s="6" t="s">
        <v>27</v>
      </c>
      <c r="C26" s="11">
        <f>C31-E26-G26</f>
        <v>118</v>
      </c>
      <c r="D26" s="31">
        <f>C26/C31</f>
        <v>0.88721804511278191</v>
      </c>
      <c r="E26" s="11">
        <v>2</v>
      </c>
      <c r="F26" s="31">
        <f>E26/C31</f>
        <v>1.5037593984962405E-2</v>
      </c>
      <c r="G26" s="11">
        <v>13</v>
      </c>
      <c r="H26" s="31">
        <f>G26/C31</f>
        <v>9.7744360902255634E-2</v>
      </c>
    </row>
    <row r="27" spans="1:9" ht="63" x14ac:dyDescent="0.25">
      <c r="A27" s="25"/>
      <c r="B27" s="6" t="s">
        <v>32</v>
      </c>
      <c r="C27" s="11">
        <f>C31-E27-G27</f>
        <v>127</v>
      </c>
      <c r="D27" s="31">
        <f>C27/C31</f>
        <v>0.95488721804511278</v>
      </c>
      <c r="E27" s="11">
        <v>0</v>
      </c>
      <c r="F27" s="31">
        <f>E27/C31</f>
        <v>0</v>
      </c>
      <c r="G27" s="11">
        <v>6</v>
      </c>
      <c r="H27" s="31">
        <f>G27/C31</f>
        <v>4.5112781954887216E-2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0.92932330827067666</v>
      </c>
      <c r="E28" s="32"/>
      <c r="F28" s="32">
        <f t="shared" ref="F28:H28" si="3">AVERAGE(F23:F27)</f>
        <v>9.0225563909774424E-3</v>
      </c>
      <c r="G28" s="32"/>
      <c r="H28" s="32">
        <f t="shared" si="3"/>
        <v>6.1654135338345864E-2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155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133</v>
      </c>
    </row>
    <row r="32" spans="1:9" ht="31.5" x14ac:dyDescent="0.25">
      <c r="B32" s="3" t="s">
        <v>36</v>
      </c>
      <c r="C32" s="33">
        <f>C31/C30</f>
        <v>0.85806451612903223</v>
      </c>
    </row>
    <row r="33" spans="1:3" ht="33" customHeight="1" x14ac:dyDescent="0.25">
      <c r="B33" s="3" t="s">
        <v>37</v>
      </c>
      <c r="C33" s="33">
        <f>AVERAGE(D28,D22,D14,D11)</f>
        <v>0.92601214574898782</v>
      </c>
    </row>
    <row r="34" spans="1:3" ht="47.25" x14ac:dyDescent="0.25">
      <c r="B34" s="3" t="s">
        <v>38</v>
      </c>
      <c r="C34" s="33">
        <f>AVERAGE(F28,F22,F14,F11)</f>
        <v>1.8904403866809881E-2</v>
      </c>
    </row>
    <row r="35" spans="1:3" ht="31.5" x14ac:dyDescent="0.25">
      <c r="B35" s="3" t="s">
        <v>39</v>
      </c>
      <c r="C35" s="33">
        <f>AVERAGE(H28,H22,H14,H11)</f>
        <v>5.5083450384202259E-2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147</v>
      </c>
    </row>
    <row r="39" spans="1:3" x14ac:dyDescent="0.25">
      <c r="A39" s="4">
        <v>2</v>
      </c>
      <c r="B39" s="48" t="s">
        <v>148</v>
      </c>
    </row>
    <row r="40" spans="1:3" x14ac:dyDescent="0.25">
      <c r="A40" s="4">
        <v>3</v>
      </c>
      <c r="B40" s="48" t="s">
        <v>149</v>
      </c>
    </row>
    <row r="41" spans="1:3" x14ac:dyDescent="0.25">
      <c r="A41" s="4">
        <v>4</v>
      </c>
      <c r="B41" s="48" t="s">
        <v>150</v>
      </c>
    </row>
    <row r="42" spans="1:3" x14ac:dyDescent="0.25">
      <c r="A42" s="4">
        <v>5</v>
      </c>
      <c r="B42" s="48" t="s">
        <v>151</v>
      </c>
    </row>
    <row r="43" spans="1:3" x14ac:dyDescent="0.25">
      <c r="A43" s="4">
        <v>6</v>
      </c>
      <c r="B43" s="48" t="s">
        <v>152</v>
      </c>
    </row>
    <row r="44" spans="1:3" x14ac:dyDescent="0.25">
      <c r="A44" s="4">
        <v>7</v>
      </c>
      <c r="B44" s="48" t="s">
        <v>153</v>
      </c>
    </row>
    <row r="45" spans="1:3" x14ac:dyDescent="0.25">
      <c r="A45" s="4">
        <v>8</v>
      </c>
      <c r="B45" s="48" t="s">
        <v>154</v>
      </c>
    </row>
    <row r="46" spans="1:3" x14ac:dyDescent="0.25">
      <c r="A46" s="4">
        <v>9</v>
      </c>
      <c r="B46" s="48" t="s">
        <v>155</v>
      </c>
    </row>
    <row r="47" spans="1:3" x14ac:dyDescent="0.25">
      <c r="A47" s="4">
        <v>10</v>
      </c>
      <c r="B47" s="48" t="s">
        <v>156</v>
      </c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H34" sqref="H34"/>
    </sheetView>
  </sheetViews>
  <sheetFormatPr defaultRowHeight="15" x14ac:dyDescent="0.25"/>
  <cols>
    <col min="1" max="1" width="7.85546875" customWidth="1"/>
    <col min="2" max="2" width="45.85546875" style="22" customWidth="1"/>
    <col min="3" max="3" width="11" customWidth="1"/>
    <col min="4" max="4" width="10.5703125" customWidth="1"/>
    <col min="5" max="5" width="9.28515625" customWidth="1"/>
    <col min="6" max="6" width="9.42578125" customWidth="1"/>
    <col min="7" max="7" width="9.85546875" customWidth="1"/>
    <col min="8" max="8" width="11.42578125" customWidth="1"/>
  </cols>
  <sheetData>
    <row r="1" spans="1:8" ht="50.25" customHeight="1" x14ac:dyDescent="0.25">
      <c r="A1" s="55" t="s">
        <v>158</v>
      </c>
      <c r="B1" s="55"/>
      <c r="C1" s="55"/>
      <c r="D1" s="55"/>
      <c r="E1" s="55"/>
      <c r="F1" s="55"/>
      <c r="G1" s="55"/>
      <c r="H1" s="55"/>
    </row>
    <row r="2" spans="1:8" ht="75.75" customHeight="1" x14ac:dyDescent="0.25">
      <c r="A2" s="17"/>
      <c r="B2" s="24" t="s">
        <v>0</v>
      </c>
      <c r="C2" s="56" t="s">
        <v>28</v>
      </c>
      <c r="D2" s="57"/>
      <c r="E2" s="56" t="s">
        <v>29</v>
      </c>
      <c r="F2" s="57"/>
      <c r="G2" s="56" t="s">
        <v>30</v>
      </c>
      <c r="H2" s="57"/>
    </row>
    <row r="3" spans="1:8" ht="24.75" customHeight="1" x14ac:dyDescent="0.25">
      <c r="A3" s="17"/>
      <c r="B3" s="17"/>
      <c r="C3" s="14" t="s">
        <v>1</v>
      </c>
      <c r="D3" s="14" t="s">
        <v>2</v>
      </c>
      <c r="E3" s="14" t="s">
        <v>1</v>
      </c>
      <c r="F3" s="14" t="s">
        <v>2</v>
      </c>
      <c r="G3" s="14" t="s">
        <v>1</v>
      </c>
      <c r="H3" s="14" t="s">
        <v>2</v>
      </c>
    </row>
    <row r="4" spans="1:8" ht="63" x14ac:dyDescent="0.25">
      <c r="A4" s="50" t="s">
        <v>3</v>
      </c>
      <c r="B4" s="18" t="s">
        <v>4</v>
      </c>
      <c r="C4" s="15">
        <f>'Ромашка +филиалы'!C4+'Дюймовочка+филиал'!C4+Аленка!C4+'дс Радуга+филиалы'!C4+Росинка!C4+Родничок!C4+Чебурашка!C4+Тополек!C4+Улыбка!C4+Малышок!C4</f>
        <v>924</v>
      </c>
      <c r="D4" s="40">
        <f>C4/C31</f>
        <v>0.85953488372093023</v>
      </c>
      <c r="E4" s="15">
        <f>'Ромашка +филиалы'!E4+'Дюймовочка+филиал'!E4+Аленка!E4+'дс Радуга+филиалы'!E4+Росинка!E4+Родничок!E4+Чебурашка!E4+Тополек!E4+Улыбка!E4+Малышок!E4</f>
        <v>79</v>
      </c>
      <c r="F4" s="40">
        <f>E4/C31</f>
        <v>7.3488372093023252E-2</v>
      </c>
      <c r="G4" s="15">
        <f>'Ромашка +филиалы'!G4+'Дюймовочка+филиал'!G4+Аленка!G4+'дс Радуга+филиалы'!G4+Росинка!G4+Родничок!G4+Чебурашка!G4+Тополек!G4+Улыбка!G4+Малышок!G4</f>
        <v>72</v>
      </c>
      <c r="H4" s="40">
        <f>G4/C31</f>
        <v>6.6976744186046516E-2</v>
      </c>
    </row>
    <row r="5" spans="1:8" ht="78.75" x14ac:dyDescent="0.25">
      <c r="A5" s="51"/>
      <c r="B5" s="18" t="s">
        <v>5</v>
      </c>
      <c r="C5" s="15">
        <f>'Ромашка +филиалы'!C5+'Дюймовочка+филиал'!C5+Аленка!C5+'дс Радуга+филиалы'!C5+Росинка!C5+Родничок!C5+Чебурашка!C5+Тополек!C5+Улыбка!C5+Малышок!C5</f>
        <v>653</v>
      </c>
      <c r="D5" s="40">
        <f>C5/C31</f>
        <v>0.60744186046511628</v>
      </c>
      <c r="E5" s="15">
        <f>'Ромашка +филиалы'!E5+'Дюймовочка+филиал'!E5+Аленка!E5+'дс Радуга+филиалы'!E5+Росинка!E5+Родничок!E5+Чебурашка!E5+Тополек!E5+Улыбка!E5+Малышок!E5</f>
        <v>259</v>
      </c>
      <c r="F5" s="40">
        <f>E5/C31</f>
        <v>0.24093023255813953</v>
      </c>
      <c r="G5" s="15">
        <f>'Ромашка +филиалы'!G5+'Дюймовочка+филиал'!G5+Аленка!G5+'дс Радуга+филиалы'!G5+Росинка!G5+Родничок!G5+Чебурашка!G5+Тополек!G5+Улыбка!G5+Малышок!G5</f>
        <v>163</v>
      </c>
      <c r="H5" s="40">
        <f>G5/C31</f>
        <v>0.15162790697674419</v>
      </c>
    </row>
    <row r="6" spans="1:8" ht="47.25" x14ac:dyDescent="0.25">
      <c r="A6" s="51"/>
      <c r="B6" s="19" t="s">
        <v>6</v>
      </c>
      <c r="C6" s="15">
        <f>'Ромашка +филиалы'!C6+'Дюймовочка+филиал'!C6+Аленка!C6+'дс Радуга+филиалы'!C6+Росинка!C6+Родничок!C6+Чебурашка!C6+Тополек!C6+Улыбка!C6+Малышок!C6</f>
        <v>959</v>
      </c>
      <c r="D6" s="40">
        <f>C6/C31</f>
        <v>0.89209302325581397</v>
      </c>
      <c r="E6" s="15">
        <f>'Ромашка +филиалы'!E6+'Дюймовочка+филиал'!E6+Аленка!E6+'дс Радуга+филиалы'!E6+Росинка!E6+Родничок!E6+Чебурашка!E6+Тополек!E6+Улыбка!E6+Малышок!E6</f>
        <v>46</v>
      </c>
      <c r="F6" s="40">
        <f>E6/C31</f>
        <v>4.2790697674418607E-2</v>
      </c>
      <c r="G6" s="15">
        <f>'Ромашка +филиалы'!G6+'Дюймовочка+филиал'!G6+Аленка!G6+'дс Радуга+филиалы'!G6+Росинка!G6+Родничок!G6+Чебурашка!G6+Тополек!G6+Улыбка!G6+Малышок!G6</f>
        <v>70</v>
      </c>
      <c r="H6" s="40">
        <f>G6/C31</f>
        <v>6.5116279069767441E-2</v>
      </c>
    </row>
    <row r="7" spans="1:8" ht="78.75" x14ac:dyDescent="0.25">
      <c r="A7" s="51"/>
      <c r="B7" s="19" t="s">
        <v>7</v>
      </c>
      <c r="C7" s="15">
        <f>'Ромашка +филиалы'!C7+'Дюймовочка+филиал'!C7+Аленка!C7+'дс Радуга+филиалы'!C7+Росинка!C7+Родничок!C7+Чебурашка!C7+Тополек!C7+Улыбка!C7+Малышок!C7</f>
        <v>849</v>
      </c>
      <c r="D7" s="40">
        <f>C7/C31</f>
        <v>0.7897674418604651</v>
      </c>
      <c r="E7" s="15">
        <f>'Ромашка +филиалы'!E7+'Дюймовочка+филиал'!E7+Аленка!E7+'дс Радуга+филиалы'!E7+Росинка!E7+Родничок!E7+Чебурашка!E7+Тополек!E7+Улыбка!E7+Малышок!E7</f>
        <v>68</v>
      </c>
      <c r="F7" s="40">
        <f>E7/C31</f>
        <v>6.3255813953488366E-2</v>
      </c>
      <c r="G7" s="15">
        <f>'Ромашка +филиалы'!G7+'Дюймовочка+филиал'!G7+Аленка!G7+'дс Радуга+филиалы'!G7+Росинка!G7+Родничок!G7+Чебурашка!G7+Тополек!G7+Улыбка!G7+Малышок!G7</f>
        <v>158</v>
      </c>
      <c r="H7" s="40">
        <f>G7/C31</f>
        <v>0.1469767441860465</v>
      </c>
    </row>
    <row r="8" spans="1:8" ht="63" x14ac:dyDescent="0.25">
      <c r="A8" s="51"/>
      <c r="B8" s="19" t="s">
        <v>8</v>
      </c>
      <c r="C8" s="15">
        <f>'Ромашка +филиалы'!C8+'Дюймовочка+филиал'!C8+Аленка!C8+'дс Радуга+филиалы'!C8+Росинка!C8+Родничок!C8+Чебурашка!C8+Тополек!C8+Улыбка!C8+Малышок!C8</f>
        <v>885</v>
      </c>
      <c r="D8" s="40">
        <f>C8/C31</f>
        <v>0.82325581395348835</v>
      </c>
      <c r="E8" s="15">
        <f>'Ромашка +филиалы'!E8+'Дюймовочка+филиал'!E8+Аленка!E8+'дс Радуга+филиалы'!E8+Росинка!E8+Родничок!E8+Чебурашка!E8+Тополек!E8+Улыбка!E8+Малышок!E8</f>
        <v>38</v>
      </c>
      <c r="F8" s="40">
        <f>E8/C31</f>
        <v>3.5348837209302326E-2</v>
      </c>
      <c r="G8" s="15">
        <f>'Ромашка +филиалы'!G8+'Дюймовочка+филиал'!G8+Аленка!G8+'дс Радуга+филиалы'!G8+Росинка!G8+Родничок!G8+Чебурашка!G8+Тополек!G8+Улыбка!G8+Малышок!G8</f>
        <v>152</v>
      </c>
      <c r="H8" s="40">
        <f>G8/C31</f>
        <v>0.14139534883720931</v>
      </c>
    </row>
    <row r="9" spans="1:8" ht="31.5" x14ac:dyDescent="0.25">
      <c r="A9" s="51"/>
      <c r="B9" s="19" t="s">
        <v>9</v>
      </c>
      <c r="C9" s="15">
        <f>'Ромашка +филиалы'!C9+'Дюймовочка+филиал'!C9+Аленка!C9+'дс Радуга+филиалы'!C9+Росинка!C9+Родничок!C9+Чебурашка!C9+Тополек!C9+Улыбка!C9+Малышок!C9</f>
        <v>1022</v>
      </c>
      <c r="D9" s="40">
        <f>C9/C31</f>
        <v>0.95069767441860464</v>
      </c>
      <c r="E9" s="15">
        <f>'Ромашка +филиалы'!E9+'Дюймовочка+филиал'!E9+Аленка!E9+'дс Радуга+филиалы'!E9+Росинка!E9+Родничок!E9+Чебурашка!E9+Тополек!E9+Улыбка!E9+Малышок!E9</f>
        <v>12</v>
      </c>
      <c r="F9" s="40">
        <f>E9/C31</f>
        <v>1.1162790697674419E-2</v>
      </c>
      <c r="G9" s="15">
        <f>'Ромашка +филиалы'!G9+'Дюймовочка+филиал'!G9+Аленка!G9+'дс Радуга+филиалы'!G9+Росинка!G9+Родничок!G9+Чебурашка!G9+Тополек!G9+Улыбка!G9+Малышок!G9</f>
        <v>41</v>
      </c>
      <c r="H9" s="40">
        <f>G9/C31</f>
        <v>3.8139534883720932E-2</v>
      </c>
    </row>
    <row r="10" spans="1:8" ht="31.5" x14ac:dyDescent="0.25">
      <c r="A10" s="52"/>
      <c r="B10" s="19" t="s">
        <v>10</v>
      </c>
      <c r="C10" s="15">
        <f>'Ромашка +филиалы'!C10+'Дюймовочка+филиал'!C10+Аленка!C10+'дс Радуга+филиалы'!C10+Росинка!C10+Родничок!C10+Чебурашка!C10+Тополек!C10+Улыбка!C10+Малышок!C10</f>
        <v>905</v>
      </c>
      <c r="D10" s="40">
        <f>C10/C31</f>
        <v>0.8418604651162791</v>
      </c>
      <c r="E10" s="15">
        <f>'Ромашка +филиалы'!E10+'Дюймовочка+филиал'!E10+Аленка!E10+'дс Радуга+филиалы'!E10+Росинка!E10+Родничок!E10+Чебурашка!E10+Тополек!E10+Улыбка!E10+Малышок!E10</f>
        <v>66</v>
      </c>
      <c r="F10" s="40">
        <f>E10/C31</f>
        <v>6.1395348837209304E-2</v>
      </c>
      <c r="G10" s="15">
        <f>'Ромашка +филиалы'!G10+'Дюймовочка+филиал'!G10+Аленка!G10+'дс Радуга+филиалы'!G10+Росинка!G10+Родничок!G10+Чебурашка!G10+Тополек!G10+Улыбка!G10+Малышок!G10</f>
        <v>104</v>
      </c>
      <c r="H10" s="40">
        <f>G10/C31</f>
        <v>9.6744186046511624E-2</v>
      </c>
    </row>
    <row r="11" spans="1:8" ht="31.5" x14ac:dyDescent="0.25">
      <c r="A11" s="20" t="s">
        <v>31</v>
      </c>
      <c r="B11" s="23" t="s">
        <v>11</v>
      </c>
      <c r="C11" s="34"/>
      <c r="D11" s="40">
        <f>AVERAGE(D4:D10)</f>
        <v>0.82352159468438535</v>
      </c>
      <c r="E11" s="40"/>
      <c r="F11" s="40">
        <f t="shared" ref="F11:H11" si="0">AVERAGE(F4:F10)</f>
        <v>7.5481727574750829E-2</v>
      </c>
      <c r="G11" s="40"/>
      <c r="H11" s="40">
        <f t="shared" si="0"/>
        <v>0.10099667774086378</v>
      </c>
    </row>
    <row r="12" spans="1:8" ht="36" customHeight="1" x14ac:dyDescent="0.25">
      <c r="A12" s="50" t="s">
        <v>12</v>
      </c>
      <c r="B12" s="6" t="s">
        <v>13</v>
      </c>
      <c r="C12" s="15">
        <f>'Ромашка +филиалы'!C12+'Дюймовочка+филиал'!C12+Аленка!C12+'дс Радуга+филиалы'!C12+Росинка!C12+Родничок!C12+Чебурашка!C12+Тополек!C12+Улыбка!C12+Малышок!C12</f>
        <v>1006</v>
      </c>
      <c r="D12" s="40">
        <f>C12/C31</f>
        <v>0.93581395348837204</v>
      </c>
      <c r="E12" s="15">
        <f>'Ромашка +филиалы'!E12+'Дюймовочка+филиал'!E12+Аленка!E12+'дс Радуга+филиалы'!E12+Росинка!E12+Родничок!E12+Чебурашка!E12+Тополек!E12+Улыбка!E12+Малышок!E12</f>
        <v>15</v>
      </c>
      <c r="F12" s="40">
        <f>E12/C31</f>
        <v>1.3953488372093023E-2</v>
      </c>
      <c r="G12" s="15">
        <f>'Ромашка +филиалы'!G12+'Дюймовочка+филиал'!G12+Аленка!G12+'дс Радуга+филиалы'!G12+Росинка!G12+Родничок!G12+Чебурашка!G12+Тополек!G12+Улыбка!G12+Малышок!G12</f>
        <v>54</v>
      </c>
      <c r="H12" s="40">
        <f>G12/C31</f>
        <v>5.0232558139534887E-2</v>
      </c>
    </row>
    <row r="13" spans="1:8" ht="36.75" customHeight="1" x14ac:dyDescent="0.25">
      <c r="A13" s="52"/>
      <c r="B13" s="6" t="s">
        <v>14</v>
      </c>
      <c r="C13" s="15">
        <f>'Ромашка +филиалы'!C13+'Дюймовочка+филиал'!C13+Аленка!C13+'дс Радуга+филиалы'!C13+Росинка!C13+Родничок!C13+Чебурашка!C13+Тополек!C13+Улыбка!C13+Малышок!C13</f>
        <v>1006</v>
      </c>
      <c r="D13" s="40">
        <f>C13/C31</f>
        <v>0.93581395348837204</v>
      </c>
      <c r="E13" s="15">
        <f>'Ромашка +филиалы'!E13+'Дюймовочка+филиал'!E13+Аленка!E13+'дс Радуга+филиалы'!E13+Росинка!E13+Родничок!E13+Чебурашка!E13+Тополек!E13+Улыбка!E13+Малышок!E13</f>
        <v>20</v>
      </c>
      <c r="F13" s="40">
        <f>E13/C31</f>
        <v>1.8604651162790697E-2</v>
      </c>
      <c r="G13" s="15">
        <f>'Ромашка +филиалы'!G13+'Дюймовочка+филиал'!G13+Аленка!G13+'дс Радуга+филиалы'!G13+Росинка!G13+Родничок!G13+Чебурашка!G13+Тополек!G13+Улыбка!G13+Малышок!G13</f>
        <v>49</v>
      </c>
      <c r="H13" s="40">
        <f>G13/C31</f>
        <v>4.5581395348837206E-2</v>
      </c>
    </row>
    <row r="14" spans="1:8" ht="31.5" x14ac:dyDescent="0.25">
      <c r="A14" s="20" t="s">
        <v>31</v>
      </c>
      <c r="B14" s="23" t="s">
        <v>11</v>
      </c>
      <c r="C14" s="34"/>
      <c r="D14" s="40">
        <f>AVERAGE(D12:D13)</f>
        <v>0.93581395348837204</v>
      </c>
      <c r="E14" s="40"/>
      <c r="F14" s="40">
        <f t="shared" ref="F14:H14" si="1">AVERAGE(F12:F13)</f>
        <v>1.627906976744186E-2</v>
      </c>
      <c r="G14" s="40"/>
      <c r="H14" s="40">
        <f t="shared" si="1"/>
        <v>4.790697674418605E-2</v>
      </c>
    </row>
    <row r="15" spans="1:8" ht="47.25" x14ac:dyDescent="0.25">
      <c r="A15" s="50" t="s">
        <v>15</v>
      </c>
      <c r="B15" s="19" t="s">
        <v>16</v>
      </c>
      <c r="C15" s="15">
        <f>'Ромашка +филиалы'!C15+'Дюймовочка+филиал'!C15+Аленка!C15+'дс Радуга+филиалы'!C15+Росинка!C15+Родничок!C15+Чебурашка!C15+Тополек!C15+Улыбка!C15+Малышок!C15</f>
        <v>1001</v>
      </c>
      <c r="D15" s="40">
        <f>C15/C31</f>
        <v>0.93116279069767438</v>
      </c>
      <c r="E15" s="15">
        <f>'Ромашка +филиалы'!E15+'Дюймовочка+филиал'!E15+Аленка!E15+'дс Радуга+филиалы'!E15+Росинка!E15+Родничок!E15+Чебурашка!E15+Тополек!E15+Улыбка!E15+Малышок!E15</f>
        <v>20</v>
      </c>
      <c r="F15" s="40">
        <f>E15/C31</f>
        <v>1.8604651162790697E-2</v>
      </c>
      <c r="G15" s="15">
        <f>'Ромашка +филиалы'!G15+'Дюймовочка+филиал'!G15+Аленка!G15+'дс Радуга+филиалы'!G15+Росинка!G15+Родничок!G15+Чебурашка!G15+Тополек!G15+Улыбка!G15+Малышок!G15</f>
        <v>54</v>
      </c>
      <c r="H15" s="40">
        <f>G15/C31</f>
        <v>5.0232558139534887E-2</v>
      </c>
    </row>
    <row r="16" spans="1:8" ht="63" x14ac:dyDescent="0.25">
      <c r="A16" s="51"/>
      <c r="B16" s="19" t="s">
        <v>17</v>
      </c>
      <c r="C16" s="15">
        <f>'Ромашка +филиалы'!C16+'Дюймовочка+филиал'!C16+Аленка!C16+'дс Радуга+филиалы'!C16+Росинка!C16+Родничок!C16+Чебурашка!C16+Тополек!C16+Улыбка!C16+Малышок!C16</f>
        <v>919</v>
      </c>
      <c r="D16" s="40">
        <f>C16/C31</f>
        <v>0.85488372093023257</v>
      </c>
      <c r="E16" s="15">
        <f>'Ромашка +филиалы'!E16+'Дюймовочка+филиал'!E16+Аленка!E16+'дс Радуга+филиалы'!E16+Росинка!E16+Родничок!E16+Чебурашка!E16+Тополек!E16+Улыбка!E16+Малышок!E16</f>
        <v>46</v>
      </c>
      <c r="F16" s="40">
        <f>E16/C31</f>
        <v>4.2790697674418607E-2</v>
      </c>
      <c r="G16" s="15">
        <f>'Ромашка +филиалы'!G16+'Дюймовочка+филиал'!G16+Аленка!G16+'дс Радуга+филиалы'!G16+Росинка!G16+Родничок!G16+Чебурашка!G16+Тополек!G16+Улыбка!G16+Малышок!G16</f>
        <v>110</v>
      </c>
      <c r="H16" s="40">
        <f>G16/C31</f>
        <v>0.10232558139534884</v>
      </c>
    </row>
    <row r="17" spans="1:8" ht="31.5" x14ac:dyDescent="0.25">
      <c r="A17" s="51"/>
      <c r="B17" s="19" t="s">
        <v>18</v>
      </c>
      <c r="C17" s="15">
        <f>'Ромашка +филиалы'!C17+'Дюймовочка+филиал'!C17+Аленка!C17+'дс Радуга+филиалы'!C17+Росинка!C17+Родничок!C17+Чебурашка!C17+Тополек!C17+Улыбка!C17+Малышок!C17</f>
        <v>953</v>
      </c>
      <c r="D17" s="40">
        <f>C17/C31</f>
        <v>0.8865116279069768</v>
      </c>
      <c r="E17" s="15">
        <f>'Ромашка +филиалы'!E17+'Дюймовочка+филиал'!E17+Аленка!E17+'дс Радуга+филиалы'!E17+Росинка!E17+Родничок!E17+Чебурашка!E17+Тополек!E17+Улыбка!E17+Малышок!E17</f>
        <v>25</v>
      </c>
      <c r="F17" s="40">
        <f>E17/C31</f>
        <v>2.3255813953488372E-2</v>
      </c>
      <c r="G17" s="15">
        <f>'Ромашка +филиалы'!G17+'Дюймовочка+филиал'!G17+Аленка!G17+'дс Радуга+филиалы'!G17+Росинка!G17+Родничок!G17+Чебурашка!G17+Тополек!G17+Улыбка!G17+Малышок!G17</f>
        <v>97</v>
      </c>
      <c r="H17" s="40">
        <f>G17/C31</f>
        <v>9.0232558139534888E-2</v>
      </c>
    </row>
    <row r="18" spans="1:8" ht="47.25" x14ac:dyDescent="0.25">
      <c r="A18" s="51"/>
      <c r="B18" s="19" t="s">
        <v>19</v>
      </c>
      <c r="C18" s="15">
        <f>'Ромашка +филиалы'!C18+'Дюймовочка+филиал'!C18+Аленка!C18+'дс Радуга+филиалы'!C18+Росинка!C18+Родничок!C18+Чебурашка!C18+Тополек!C18+Улыбка!C18+Малышок!C18</f>
        <v>947</v>
      </c>
      <c r="D18" s="40">
        <f>C18/C31</f>
        <v>0.88093023255813951</v>
      </c>
      <c r="E18" s="15">
        <f>'Ромашка +филиалы'!E18+'Дюймовочка+филиал'!E18+Аленка!E18+'дс Радуга+филиалы'!E18+Росинка!E18+Родничок!E18+Чебурашка!E18+Тополек!E18+Улыбка!E18+Малышок!E18</f>
        <v>34</v>
      </c>
      <c r="F18" s="40">
        <f>E18/C31</f>
        <v>3.1627906976744183E-2</v>
      </c>
      <c r="G18" s="15">
        <f>'Ромашка +филиалы'!G18+'Дюймовочка+филиал'!G18+Аленка!G18+'дс Радуга+филиалы'!G18+Росинка!G18+Родничок!G18+Чебурашка!G18+Тополек!G18+Улыбка!G18+Малышок!G18</f>
        <v>94</v>
      </c>
      <c r="H18" s="40">
        <f>G18/C31</f>
        <v>8.7441860465116275E-2</v>
      </c>
    </row>
    <row r="19" spans="1:8" ht="47.25" x14ac:dyDescent="0.25">
      <c r="A19" s="51"/>
      <c r="B19" s="19" t="s">
        <v>20</v>
      </c>
      <c r="C19" s="15">
        <f>'Ромашка +филиалы'!C19+'Дюймовочка+филиал'!C19+Аленка!C19+'дс Радуга+филиалы'!C19+Росинка!C19+Родничок!C19+Чебурашка!C19+Тополек!C19+Улыбка!C19+Малышок!C19</f>
        <v>945</v>
      </c>
      <c r="D19" s="40">
        <f>C19/C31</f>
        <v>0.87906976744186049</v>
      </c>
      <c r="E19" s="15">
        <f>'Ромашка +филиалы'!E19+'Дюймовочка+филиал'!E19+Аленка!E19+'дс Радуга+филиалы'!E19+Росинка!E19+Родничок!E19+Чебурашка!E19+Тополек!E19+Улыбка!E19+Малышок!E19</f>
        <v>42</v>
      </c>
      <c r="F19" s="40">
        <f>E19/C31</f>
        <v>3.9069767441860463E-2</v>
      </c>
      <c r="G19" s="15">
        <f>'Ромашка +филиалы'!G19+'Дюймовочка+филиал'!G19+Аленка!G19+'дс Радуга+филиалы'!G19+Росинка!G19+Родничок!G19+Чебурашка!G19+Тополек!G19+Улыбка!G19+Малышок!G19</f>
        <v>88</v>
      </c>
      <c r="H19" s="40">
        <f>G19/C31</f>
        <v>8.1860465116279063E-2</v>
      </c>
    </row>
    <row r="20" spans="1:8" ht="47.25" x14ac:dyDescent="0.25">
      <c r="A20" s="51"/>
      <c r="B20" s="19" t="s">
        <v>21</v>
      </c>
      <c r="C20" s="15">
        <f>'Ромашка +филиалы'!C20+'Дюймовочка+филиал'!C20+Аленка!C20+'дс Радуга+филиалы'!C20+Росинка!C20+Родничок!C20+Чебурашка!C20+Тополек!C20+Улыбка!C20+Малышок!C20</f>
        <v>1027</v>
      </c>
      <c r="D20" s="40">
        <f>C20/C31</f>
        <v>0.9553488372093023</v>
      </c>
      <c r="E20" s="15">
        <f>'Ромашка +филиалы'!E20+'Дюймовочка+филиал'!E20+Аленка!E20+'дс Радуга+филиалы'!E20+Росинка!E20+Родничок!E20+Чебурашка!E20+Тополек!E20+Улыбка!E20+Малышок!E20</f>
        <v>15</v>
      </c>
      <c r="F20" s="40">
        <f>E20/C31</f>
        <v>1.3953488372093023E-2</v>
      </c>
      <c r="G20" s="15">
        <f>'Ромашка +филиалы'!G20+'Дюймовочка+филиал'!G20+Аленка!G20+'дс Радуга+филиалы'!G20+Росинка!G20+Родничок!G20+Чебурашка!G20+Тополек!G20+Улыбка!G20+Малышок!G20</f>
        <v>33</v>
      </c>
      <c r="H20" s="40">
        <f>G20/C31</f>
        <v>3.0697674418604652E-2</v>
      </c>
    </row>
    <row r="21" spans="1:8" ht="63" x14ac:dyDescent="0.25">
      <c r="A21" s="52"/>
      <c r="B21" s="19" t="s">
        <v>22</v>
      </c>
      <c r="C21" s="15">
        <f>'Ромашка +филиалы'!C21+'Дюймовочка+филиал'!C21+Аленка!C21+'дс Радуга+филиалы'!C21+Росинка!C21+Родничок!C21+Чебурашка!C21+Тополек!C21+Улыбка!C21+Малышок!C21</f>
        <v>359</v>
      </c>
      <c r="D21" s="40">
        <f>C21/438</f>
        <v>0.81963470319634701</v>
      </c>
      <c r="E21" s="15">
        <f>'Ромашка +филиалы'!E21+'Дюймовочка+филиал'!E21+Аленка!E21+'дс Радуга+филиалы'!E21+Росинка!E21+Родничок!E21+Чебурашка!E21+Тополек!E21+Улыбка!E21+Малышок!E21</f>
        <v>21</v>
      </c>
      <c r="F21" s="40">
        <f>E21/438</f>
        <v>4.7945205479452052E-2</v>
      </c>
      <c r="G21" s="15">
        <f>'Ромашка +филиалы'!G21+'Дюймовочка+филиал'!G21+Аленка!G21+'дс Радуга+филиалы'!G21+Росинка!G21+Родничок!G21+Чебурашка!G21+Тополек!G21+Улыбка!G21+Малышок!G21</f>
        <v>58</v>
      </c>
      <c r="H21" s="40">
        <f>G21/438</f>
        <v>0.13242009132420091</v>
      </c>
    </row>
    <row r="22" spans="1:8" ht="31.5" x14ac:dyDescent="0.25">
      <c r="A22" s="20" t="s">
        <v>31</v>
      </c>
      <c r="B22" s="23" t="s">
        <v>11</v>
      </c>
      <c r="C22" s="35"/>
      <c r="D22" s="40">
        <f>AVERAGE(AVERAGE(D15:D21))</f>
        <v>0.88679166856293334</v>
      </c>
      <c r="E22" s="40"/>
      <c r="F22" s="40">
        <f t="shared" ref="F22:H22" si="2">AVERAGE(AVERAGE(F15:F21))</f>
        <v>3.1035361580121056E-2</v>
      </c>
      <c r="G22" s="40"/>
      <c r="H22" s="40">
        <f t="shared" si="2"/>
        <v>8.2172969856945652E-2</v>
      </c>
    </row>
    <row r="23" spans="1:8" ht="31.5" x14ac:dyDescent="0.25">
      <c r="A23" s="50" t="s">
        <v>23</v>
      </c>
      <c r="B23" s="19" t="s">
        <v>24</v>
      </c>
      <c r="C23" s="15">
        <f>'Ромашка +филиалы'!C23+'Дюймовочка+филиал'!C23+Аленка!C23+'дс Радуга+филиалы'!C23+Росинка!C23+Родничок!C23+Чебурашка!C23+Тополек!C23+Улыбка!C23+Малышок!C23</f>
        <v>956</v>
      </c>
      <c r="D23" s="40">
        <f>C23/C31</f>
        <v>0.88930232558139533</v>
      </c>
      <c r="E23" s="15">
        <f>'Ромашка +филиалы'!E23+'Дюймовочка+филиал'!E23+Аленка!E23+'дс Радуга+филиалы'!E23+Росинка!E23+Родничок!E23+Чебурашка!E23+Тополек!E23+Улыбка!E23+Малышок!E23</f>
        <v>45</v>
      </c>
      <c r="F23" s="40">
        <f>E23/C31</f>
        <v>4.1860465116279069E-2</v>
      </c>
      <c r="G23" s="15">
        <f>'Ромашка +филиалы'!G23+'Дюймовочка+филиал'!G23+Аленка!G23+'дс Радуга+филиалы'!G23+Росинка!G23+Родничок!G23+Чебурашка!G23+Тополек!G23+Улыбка!G23+Малышок!G23</f>
        <v>74</v>
      </c>
      <c r="H23" s="40">
        <f>G23/C31</f>
        <v>6.8837209302325578E-2</v>
      </c>
    </row>
    <row r="24" spans="1:8" ht="47.25" x14ac:dyDescent="0.25">
      <c r="A24" s="51"/>
      <c r="B24" s="19" t="s">
        <v>25</v>
      </c>
      <c r="C24" s="15">
        <f>'Ромашка +филиалы'!C24+'Дюймовочка+филиал'!C24+Аленка!C24+'дс Радуга+филиалы'!C24+Росинка!C24+Родничок!C24+Чебурашка!C24+Тополек!C24+Улыбка!C24+Малышок!C24</f>
        <v>946</v>
      </c>
      <c r="D24" s="40">
        <f>C24/C31</f>
        <v>0.88</v>
      </c>
      <c r="E24" s="15">
        <f>'Ромашка +филиалы'!E24+'Дюймовочка+филиал'!E24+Аленка!E24+'дс Радуга+филиалы'!E24+Росинка!E24+Родничок!E24+Чебурашка!E24+Тополек!E24+Улыбка!E24+Малышок!E24</f>
        <v>34</v>
      </c>
      <c r="F24" s="40">
        <f>E24/C31</f>
        <v>3.1627906976744183E-2</v>
      </c>
      <c r="G24" s="15">
        <f>'Ромашка +филиалы'!G24+'Дюймовочка+филиал'!G24+Аленка!G24+'дс Радуга+филиалы'!G24+Росинка!G24+Родничок!G24+Чебурашка!G24+Тополек!G24+Улыбка!G24+Малышок!G24</f>
        <v>95</v>
      </c>
      <c r="H24" s="40">
        <f>G24/C31</f>
        <v>8.8372093023255813E-2</v>
      </c>
    </row>
    <row r="25" spans="1:8" ht="63" x14ac:dyDescent="0.25">
      <c r="A25" s="51"/>
      <c r="B25" s="19" t="s">
        <v>26</v>
      </c>
      <c r="C25" s="15">
        <f>'Ромашка +филиалы'!C25+'Дюймовочка+филиал'!C25+Аленка!C25+'дс Радуга+филиалы'!C25+Росинка!C25+Родничок!C25+Чебурашка!C25+Тополек!C25+Улыбка!C25+Малышок!C25</f>
        <v>840</v>
      </c>
      <c r="D25" s="40">
        <f>C25/C31</f>
        <v>0.78139534883720929</v>
      </c>
      <c r="E25" s="15">
        <f>'Ромашка +филиалы'!E25+'Дюймовочка+филиал'!E25+Аленка!E25+'дс Радуга+филиалы'!E25+Росинка!E25+Родничок!E25+Чебурашка!E25+Тополек!E25+Улыбка!E25+Малышок!E25</f>
        <v>56</v>
      </c>
      <c r="F25" s="40">
        <f>E25/C31</f>
        <v>5.2093023255813956E-2</v>
      </c>
      <c r="G25" s="15">
        <f>'Ромашка +филиалы'!G25+'Дюймовочка+филиал'!G25+Аленка!G25+'дс Радуга+филиалы'!G25+Росинка!G25+Родничок!G25+Чебурашка!G25+Тополек!G25+Улыбка!G25+Малышок!G25</f>
        <v>179</v>
      </c>
      <c r="H25" s="40">
        <f>G25/C31</f>
        <v>0.16651162790697674</v>
      </c>
    </row>
    <row r="26" spans="1:8" ht="63" x14ac:dyDescent="0.25">
      <c r="A26" s="51"/>
      <c r="B26" s="19" t="s">
        <v>27</v>
      </c>
      <c r="C26" s="15">
        <f>'Ромашка +филиалы'!C26+'Дюймовочка+филиал'!C26+Аленка!C26+'дс Радуга+филиалы'!C26+Росинка!C26+Родничок!C26+Чебурашка!C26+Тополек!C26+Улыбка!C26+Малышок!C26</f>
        <v>834</v>
      </c>
      <c r="D26" s="40">
        <f>C26/C31</f>
        <v>0.77581395348837212</v>
      </c>
      <c r="E26" s="15">
        <f>'Ромашка +филиалы'!E26+'Дюймовочка+филиал'!E26+Аленка!E26+'дс Радуга+филиалы'!E26+Росинка!E26+Родничок!E26+Чебурашка!E26+Тополек!E26+Улыбка!E26+Малышок!E26</f>
        <v>43</v>
      </c>
      <c r="F26" s="40">
        <f>E26/C31</f>
        <v>0.04</v>
      </c>
      <c r="G26" s="15">
        <f>'Ромашка +филиалы'!G26+'Дюймовочка+филиал'!G26+Аленка!G26+'дс Радуга+филиалы'!G26+Росинка!G26+Родничок!G26+Чебурашка!G26+Тополек!G26+Улыбка!G26+Малышок!G26</f>
        <v>198</v>
      </c>
      <c r="H26" s="40">
        <f>G26/C31</f>
        <v>0.1841860465116279</v>
      </c>
    </row>
    <row r="27" spans="1:8" ht="63" x14ac:dyDescent="0.25">
      <c r="A27" s="52"/>
      <c r="B27" s="19" t="s">
        <v>32</v>
      </c>
      <c r="C27" s="15">
        <f>'Ромашка +филиалы'!C27+'Дюймовочка+филиал'!C27+Аленка!C27+'дс Радуга+филиалы'!C27+Росинка!C27+Родничок!C27+Чебурашка!C27+Тополек!C27+Улыбка!C27+Малышок!C27</f>
        <v>950</v>
      </c>
      <c r="D27" s="40">
        <f>C27/C31</f>
        <v>0.88372093023255816</v>
      </c>
      <c r="E27" s="15">
        <f>'Ромашка +филиалы'!E27+'Дюймовочка+филиал'!E27+Аленка!E27+'дс Радуга+филиалы'!E27+Росинка!E27+Родничок!E27+Чебурашка!E27+Тополек!E27+Улыбка!E27+Малышок!E27</f>
        <v>18</v>
      </c>
      <c r="F27" s="40">
        <f>E27/C31</f>
        <v>1.6744186046511629E-2</v>
      </c>
      <c r="G27" s="15">
        <f>'Ромашка +филиалы'!G27+'Дюймовочка+филиал'!G27+Аленка!G27+'дс Радуга+филиалы'!G27+Росинка!G27+Родничок!G27+Чебурашка!G27+Тополек!G27+Улыбка!G27+Малышок!G27</f>
        <v>107</v>
      </c>
      <c r="H27" s="40">
        <f>G27/C31</f>
        <v>9.9534883720930237E-2</v>
      </c>
    </row>
    <row r="28" spans="1:8" ht="31.5" x14ac:dyDescent="0.25">
      <c r="A28" s="20" t="s">
        <v>31</v>
      </c>
      <c r="B28" s="24" t="s">
        <v>11</v>
      </c>
      <c r="C28" s="35"/>
      <c r="D28" s="41">
        <f>AVERAGE(D23:D27)</f>
        <v>0.842046511627907</v>
      </c>
      <c r="E28" s="41"/>
      <c r="F28" s="41">
        <f t="shared" ref="F28:H28" si="3">AVERAGE(F23:F27)</f>
        <v>3.6465116279069773E-2</v>
      </c>
      <c r="G28" s="41"/>
      <c r="H28" s="41">
        <f t="shared" si="3"/>
        <v>0.12148837209302324</v>
      </c>
    </row>
    <row r="29" spans="1:8" ht="21" customHeight="1" x14ac:dyDescent="0.25">
      <c r="A29" s="36"/>
      <c r="B29" s="28"/>
      <c r="C29" s="37"/>
      <c r="D29" s="37"/>
      <c r="E29" s="37"/>
      <c r="F29" s="37"/>
      <c r="G29" s="37"/>
      <c r="H29" s="37"/>
    </row>
    <row r="30" spans="1:8" ht="21" customHeight="1" x14ac:dyDescent="0.25">
      <c r="A30" s="36"/>
      <c r="B30" s="38" t="s">
        <v>41</v>
      </c>
      <c r="C30" s="37">
        <f>Малышок!C30+Улыбка!C30+Тополек!C30+Чебурашка!C30+Родничок!C30+Росинка!C30+'дс Радуга+филиалы'!C30+Аленка!C30+'Дюймовочка+филиал'!C30+'Ромашка +филиалы'!C30</f>
        <v>2808</v>
      </c>
      <c r="D30" s="37"/>
      <c r="E30" s="37"/>
      <c r="F30" s="37"/>
      <c r="G30" s="37"/>
      <c r="H30" s="37"/>
    </row>
    <row r="31" spans="1:8" ht="21" customHeight="1" x14ac:dyDescent="0.25">
      <c r="A31" s="21"/>
      <c r="B31" s="13" t="s">
        <v>40</v>
      </c>
      <c r="C31" s="37">
        <f>Малышок!C31+Улыбка!C31+Тополек!C31+Чебурашка!C31+Родничок!C31+Росинка!C31+'дс Радуга+филиалы'!C31+Аленка!C31+'Дюймовочка+филиал'!C31+'Ромашка +филиалы'!C31</f>
        <v>1075</v>
      </c>
      <c r="D31" s="16"/>
      <c r="E31" s="16"/>
      <c r="F31" s="16"/>
      <c r="G31" s="16"/>
      <c r="H31" s="16"/>
    </row>
    <row r="32" spans="1:8" ht="31.5" x14ac:dyDescent="0.25">
      <c r="A32" s="21"/>
      <c r="B32" s="47" t="s">
        <v>36</v>
      </c>
      <c r="C32" s="39">
        <f>C31/C30</f>
        <v>0.38283475783475784</v>
      </c>
      <c r="D32" s="16"/>
      <c r="E32" s="16"/>
      <c r="F32" s="16"/>
      <c r="G32" s="16"/>
      <c r="H32" s="16"/>
    </row>
    <row r="33" spans="1:8" ht="47.25" x14ac:dyDescent="0.25">
      <c r="A33" s="21"/>
      <c r="B33" s="47" t="s">
        <v>42</v>
      </c>
      <c r="C33" s="39">
        <f>AVERAGE(D28,D22,D14,D11)</f>
        <v>0.87204343209089941</v>
      </c>
      <c r="D33" s="16"/>
      <c r="E33" s="16"/>
      <c r="F33" s="16"/>
      <c r="G33" s="16"/>
      <c r="H33" s="16"/>
    </row>
    <row r="34" spans="1:8" ht="47.25" x14ac:dyDescent="0.25">
      <c r="A34" s="21"/>
      <c r="B34" s="47" t="s">
        <v>43</v>
      </c>
      <c r="C34" s="39">
        <f>AVERAGE(AVERAGE(F28,F22,F14,F11))</f>
        <v>3.9815318800345882E-2</v>
      </c>
      <c r="D34" s="16"/>
      <c r="E34" s="16"/>
      <c r="F34" s="16"/>
      <c r="G34" s="16"/>
      <c r="H34" s="16"/>
    </row>
    <row r="35" spans="1:8" ht="31.5" x14ac:dyDescent="0.25">
      <c r="A35" s="21"/>
      <c r="B35" s="47" t="s">
        <v>39</v>
      </c>
      <c r="C35" s="39">
        <f>AVERAGE(H28,H22,H14,H11)</f>
        <v>8.8141249108754677E-2</v>
      </c>
      <c r="D35" s="16"/>
      <c r="E35" s="16"/>
      <c r="F35" s="16"/>
      <c r="G35" s="16"/>
      <c r="H35" s="16"/>
    </row>
  </sheetData>
  <mergeCells count="8">
    <mergeCell ref="A23:A27"/>
    <mergeCell ref="A12:A13"/>
    <mergeCell ref="A15:A21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B11" workbookViewId="0">
      <selection activeCell="I21" sqref="I21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44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126</v>
      </c>
      <c r="D4" s="31">
        <f>C4/C31</f>
        <v>0.875</v>
      </c>
      <c r="E4" s="11">
        <v>5</v>
      </c>
      <c r="F4" s="31">
        <f>E4/C31</f>
        <v>3.4722222222222224E-2</v>
      </c>
      <c r="G4" s="11">
        <v>13</v>
      </c>
      <c r="H4" s="31">
        <f>G4/C31</f>
        <v>9.0277777777777776E-2</v>
      </c>
    </row>
    <row r="5" spans="1:8" ht="78.75" x14ac:dyDescent="0.25">
      <c r="A5" s="51"/>
      <c r="B5" s="5" t="s">
        <v>5</v>
      </c>
      <c r="C5" s="11">
        <f>C31-E5-G5</f>
        <v>113</v>
      </c>
      <c r="D5" s="31">
        <f>C5/C31</f>
        <v>0.78472222222222221</v>
      </c>
      <c r="E5" s="11">
        <v>16</v>
      </c>
      <c r="F5" s="31">
        <f>E5/C31</f>
        <v>0.1111111111111111</v>
      </c>
      <c r="G5" s="11">
        <v>15</v>
      </c>
      <c r="H5" s="31">
        <f>G5/C31</f>
        <v>0.10416666666666667</v>
      </c>
    </row>
    <row r="6" spans="1:8" ht="47.25" x14ac:dyDescent="0.25">
      <c r="A6" s="51"/>
      <c r="B6" s="6" t="s">
        <v>6</v>
      </c>
      <c r="C6" s="11">
        <f>C31-E6-G6</f>
        <v>136</v>
      </c>
      <c r="D6" s="31">
        <f>C6/C31</f>
        <v>0.94444444444444442</v>
      </c>
      <c r="E6" s="11">
        <v>2</v>
      </c>
      <c r="F6" s="31">
        <f>E6/C31</f>
        <v>1.3888888888888888E-2</v>
      </c>
      <c r="G6" s="11">
        <v>6</v>
      </c>
      <c r="H6" s="31">
        <f>G6/C31</f>
        <v>4.1666666666666664E-2</v>
      </c>
    </row>
    <row r="7" spans="1:8" ht="78.75" x14ac:dyDescent="0.25">
      <c r="A7" s="51"/>
      <c r="B7" s="6" t="s">
        <v>7</v>
      </c>
      <c r="C7" s="11">
        <f>C31-E7-G7</f>
        <v>125</v>
      </c>
      <c r="D7" s="31">
        <f>C7/C31</f>
        <v>0.86805555555555558</v>
      </c>
      <c r="E7" s="11">
        <v>4</v>
      </c>
      <c r="F7" s="31">
        <f>E7/C31</f>
        <v>2.7777777777777776E-2</v>
      </c>
      <c r="G7" s="11">
        <v>15</v>
      </c>
      <c r="H7" s="31">
        <f>G7/C31</f>
        <v>0.10416666666666667</v>
      </c>
    </row>
    <row r="8" spans="1:8" ht="63" x14ac:dyDescent="0.25">
      <c r="A8" s="51"/>
      <c r="B8" s="6" t="s">
        <v>8</v>
      </c>
      <c r="C8" s="11">
        <f>C31-E8-G8</f>
        <v>125</v>
      </c>
      <c r="D8" s="31">
        <f>C8/C31</f>
        <v>0.86805555555555558</v>
      </c>
      <c r="E8" s="11">
        <v>3</v>
      </c>
      <c r="F8" s="31">
        <f>E8/C31</f>
        <v>2.0833333333333332E-2</v>
      </c>
      <c r="G8" s="11">
        <v>16</v>
      </c>
      <c r="H8" s="31">
        <f>G8/C31</f>
        <v>0.1111111111111111</v>
      </c>
    </row>
    <row r="9" spans="1:8" ht="31.5" x14ac:dyDescent="0.25">
      <c r="A9" s="51"/>
      <c r="B9" s="6" t="s">
        <v>9</v>
      </c>
      <c r="C9" s="11">
        <f>C31-E9-G9</f>
        <v>136</v>
      </c>
      <c r="D9" s="31">
        <f>C9/C31</f>
        <v>0.94444444444444442</v>
      </c>
      <c r="E9" s="11">
        <v>1</v>
      </c>
      <c r="F9" s="31">
        <f>E9/C31</f>
        <v>6.9444444444444441E-3</v>
      </c>
      <c r="G9" s="11">
        <v>7</v>
      </c>
      <c r="H9" s="31">
        <f>G9/C31</f>
        <v>4.8611111111111112E-2</v>
      </c>
    </row>
    <row r="10" spans="1:8" ht="31.5" x14ac:dyDescent="0.25">
      <c r="A10" s="52"/>
      <c r="B10" s="6" t="s">
        <v>10</v>
      </c>
      <c r="C10" s="11">
        <f>C31-E10-G10</f>
        <v>125</v>
      </c>
      <c r="D10" s="31">
        <f>C10/C31</f>
        <v>0.86805555555555558</v>
      </c>
      <c r="E10" s="11">
        <v>4</v>
      </c>
      <c r="F10" s="31">
        <f>E10/C31</f>
        <v>2.7777777777777776E-2</v>
      </c>
      <c r="G10" s="11">
        <v>15</v>
      </c>
      <c r="H10" s="31">
        <f>G10/C31</f>
        <v>0.10416666666666667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0.87896825396825395</v>
      </c>
      <c r="E11" s="31"/>
      <c r="F11" s="31">
        <f>AVERAGE(AVERAGE(F4:F10))</f>
        <v>3.4722222222222224E-2</v>
      </c>
      <c r="G11" s="31"/>
      <c r="H11" s="31">
        <f t="shared" ref="H11" si="0">AVERAGE(AVERAGE(H4:H10))</f>
        <v>8.6309523809523808E-2</v>
      </c>
    </row>
    <row r="12" spans="1:8" ht="31.5" x14ac:dyDescent="0.25">
      <c r="A12" s="50" t="s">
        <v>12</v>
      </c>
      <c r="B12" s="6" t="s">
        <v>13</v>
      </c>
      <c r="C12" s="11">
        <f>C31-E12-G12</f>
        <v>135</v>
      </c>
      <c r="D12" s="31">
        <f>C12/C31</f>
        <v>0.9375</v>
      </c>
      <c r="E12" s="11">
        <v>1</v>
      </c>
      <c r="F12" s="31">
        <f>E12/C31</f>
        <v>6.9444444444444441E-3</v>
      </c>
      <c r="G12" s="11">
        <v>8</v>
      </c>
      <c r="H12" s="31">
        <f>G12/C31</f>
        <v>5.5555555555555552E-2</v>
      </c>
    </row>
    <row r="13" spans="1:8" ht="31.5" x14ac:dyDescent="0.25">
      <c r="A13" s="52"/>
      <c r="B13" s="6" t="s">
        <v>14</v>
      </c>
      <c r="C13" s="11">
        <f>C31-E13-G13</f>
        <v>134</v>
      </c>
      <c r="D13" s="31">
        <f>C13/C31</f>
        <v>0.93055555555555558</v>
      </c>
      <c r="E13" s="11">
        <v>1</v>
      </c>
      <c r="F13" s="31">
        <f>E13/C31</f>
        <v>6.9444444444444441E-3</v>
      </c>
      <c r="G13" s="11">
        <v>9</v>
      </c>
      <c r="H13" s="31">
        <f>G13/C31</f>
        <v>6.25E-2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0.93402777777777779</v>
      </c>
      <c r="E14" s="31"/>
      <c r="F14" s="31">
        <f t="shared" ref="F14" si="1">AVERAGE(AVERAGE(F12:F13))</f>
        <v>6.9444444444444441E-3</v>
      </c>
      <c r="G14" s="31"/>
      <c r="H14" s="31">
        <f>AVERAGE(AVERAGE(H12:H13))</f>
        <v>5.9027777777777776E-2</v>
      </c>
    </row>
    <row r="15" spans="1:8" ht="47.25" x14ac:dyDescent="0.25">
      <c r="A15" s="50" t="s">
        <v>15</v>
      </c>
      <c r="B15" s="6" t="s">
        <v>16</v>
      </c>
      <c r="C15" s="11">
        <f>C31-E15-G15</f>
        <v>136</v>
      </c>
      <c r="D15" s="31">
        <f>C15/C31</f>
        <v>0.94444444444444442</v>
      </c>
      <c r="E15" s="11">
        <v>0</v>
      </c>
      <c r="F15" s="31">
        <f>E15/C31</f>
        <v>0</v>
      </c>
      <c r="G15" s="11">
        <v>8</v>
      </c>
      <c r="H15" s="31">
        <f>G15/C31</f>
        <v>5.5555555555555552E-2</v>
      </c>
    </row>
    <row r="16" spans="1:8" ht="63" x14ac:dyDescent="0.25">
      <c r="A16" s="51"/>
      <c r="B16" s="6" t="s">
        <v>17</v>
      </c>
      <c r="C16" s="11">
        <f>C31-E16-G16</f>
        <v>126</v>
      </c>
      <c r="D16" s="31">
        <f>C16/C31</f>
        <v>0.875</v>
      </c>
      <c r="E16" s="11">
        <v>4</v>
      </c>
      <c r="F16" s="31">
        <f>E16/C31</f>
        <v>2.7777777777777776E-2</v>
      </c>
      <c r="G16" s="11">
        <v>14</v>
      </c>
      <c r="H16" s="31">
        <f>G16/C31</f>
        <v>9.7222222222222224E-2</v>
      </c>
    </row>
    <row r="17" spans="1:9" ht="31.5" x14ac:dyDescent="0.25">
      <c r="A17" s="51"/>
      <c r="B17" s="6" t="s">
        <v>18</v>
      </c>
      <c r="C17" s="11">
        <f>C31-E17-G17</f>
        <v>122</v>
      </c>
      <c r="D17" s="31">
        <f>C17/C31</f>
        <v>0.84722222222222221</v>
      </c>
      <c r="E17" s="11">
        <v>2</v>
      </c>
      <c r="F17" s="31">
        <f>E17/C31</f>
        <v>1.3888888888888888E-2</v>
      </c>
      <c r="G17" s="11">
        <v>20</v>
      </c>
      <c r="H17" s="31">
        <f>G17/C31</f>
        <v>0.1388888888888889</v>
      </c>
    </row>
    <row r="18" spans="1:9" ht="31.5" x14ac:dyDescent="0.25">
      <c r="A18" s="51"/>
      <c r="B18" s="6" t="s">
        <v>19</v>
      </c>
      <c r="C18" s="11">
        <f>C31-E18-G18</f>
        <v>124</v>
      </c>
      <c r="D18" s="31">
        <f>C18/C31</f>
        <v>0.86111111111111116</v>
      </c>
      <c r="E18" s="11">
        <v>4</v>
      </c>
      <c r="F18" s="31">
        <f>E18/C31</f>
        <v>2.7777777777777776E-2</v>
      </c>
      <c r="G18" s="11">
        <v>16</v>
      </c>
      <c r="H18" s="31">
        <f>G18/C31</f>
        <v>0.1111111111111111</v>
      </c>
    </row>
    <row r="19" spans="1:9" ht="47.25" x14ac:dyDescent="0.25">
      <c r="A19" s="51"/>
      <c r="B19" s="6" t="s">
        <v>20</v>
      </c>
      <c r="C19" s="11">
        <f>C31-E19-G19</f>
        <v>123</v>
      </c>
      <c r="D19" s="31">
        <f>C19/C31</f>
        <v>0.85416666666666663</v>
      </c>
      <c r="E19" s="11">
        <v>2</v>
      </c>
      <c r="F19" s="31">
        <f>E19/C31</f>
        <v>1.3888888888888888E-2</v>
      </c>
      <c r="G19" s="11">
        <v>19</v>
      </c>
      <c r="H19" s="31">
        <f>G19/C31</f>
        <v>0.13194444444444445</v>
      </c>
    </row>
    <row r="20" spans="1:9" ht="47.25" x14ac:dyDescent="0.25">
      <c r="A20" s="51"/>
      <c r="B20" s="6" t="s">
        <v>21</v>
      </c>
      <c r="C20" s="11">
        <f>C31-E20-G20</f>
        <v>140</v>
      </c>
      <c r="D20" s="31">
        <f>C20/C31</f>
        <v>0.97222222222222221</v>
      </c>
      <c r="E20" s="11">
        <v>2</v>
      </c>
      <c r="F20" s="31">
        <f>E20/C31</f>
        <v>1.3888888888888888E-2</v>
      </c>
      <c r="G20" s="11">
        <v>2</v>
      </c>
      <c r="H20" s="31">
        <f>G20/C31</f>
        <v>1.3888888888888888E-2</v>
      </c>
    </row>
    <row r="21" spans="1:9" ht="63" x14ac:dyDescent="0.25">
      <c r="A21" s="52"/>
      <c r="B21" s="6" t="s">
        <v>22</v>
      </c>
      <c r="C21" s="11">
        <v>46</v>
      </c>
      <c r="D21" s="31">
        <f>C21/62</f>
        <v>0.74193548387096775</v>
      </c>
      <c r="E21" s="11">
        <v>4</v>
      </c>
      <c r="F21" s="31">
        <f>E21/62</f>
        <v>6.4516129032258063E-2</v>
      </c>
      <c r="G21" s="11">
        <v>12</v>
      </c>
      <c r="H21" s="31">
        <f>G21/62</f>
        <v>0.19354838709677419</v>
      </c>
      <c r="I21" s="2" t="s">
        <v>95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0.87087173579109067</v>
      </c>
      <c r="E22" s="31"/>
      <c r="F22" s="31">
        <f t="shared" ref="F22" si="2">AVERAGE(F15:F21)</f>
        <v>2.3105478750640042E-2</v>
      </c>
      <c r="G22" s="31"/>
      <c r="H22" s="31">
        <f>AVERAGE(H15:H21)</f>
        <v>0.10602278545826931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128</v>
      </c>
      <c r="D23" s="31">
        <f>C23/C31</f>
        <v>0.88888888888888884</v>
      </c>
      <c r="E23" s="11">
        <v>6</v>
      </c>
      <c r="F23" s="31">
        <f>E23/C31</f>
        <v>4.1666666666666664E-2</v>
      </c>
      <c r="G23" s="11">
        <v>10</v>
      </c>
      <c r="H23" s="31">
        <f>G23/C31</f>
        <v>6.9444444444444448E-2</v>
      </c>
    </row>
    <row r="24" spans="1:9" ht="47.25" x14ac:dyDescent="0.25">
      <c r="A24" s="51"/>
      <c r="B24" s="6" t="s">
        <v>25</v>
      </c>
      <c r="C24" s="11">
        <f>C31-E24-G24</f>
        <v>124</v>
      </c>
      <c r="D24" s="31">
        <f>C24/C31</f>
        <v>0.86111111111111116</v>
      </c>
      <c r="E24" s="11">
        <v>4</v>
      </c>
      <c r="F24" s="31">
        <f>E24/C31</f>
        <v>2.7777777777777776E-2</v>
      </c>
      <c r="G24" s="11">
        <v>16</v>
      </c>
      <c r="H24" s="31">
        <f>G24/C31</f>
        <v>0.1111111111111111</v>
      </c>
    </row>
    <row r="25" spans="1:9" ht="63" x14ac:dyDescent="0.25">
      <c r="A25" s="51"/>
      <c r="B25" s="6" t="s">
        <v>26</v>
      </c>
      <c r="C25" s="11">
        <f>C31-E25-G25</f>
        <v>113</v>
      </c>
      <c r="D25" s="31">
        <f>C25/C31</f>
        <v>0.78472222222222221</v>
      </c>
      <c r="E25" s="11">
        <v>10</v>
      </c>
      <c r="F25" s="31">
        <f>E25/C31</f>
        <v>6.9444444444444448E-2</v>
      </c>
      <c r="G25" s="11">
        <v>21</v>
      </c>
      <c r="H25" s="31">
        <f>G25/C31</f>
        <v>0.14583333333333334</v>
      </c>
    </row>
    <row r="26" spans="1:9" ht="63" x14ac:dyDescent="0.25">
      <c r="A26" s="52"/>
      <c r="B26" s="6" t="s">
        <v>27</v>
      </c>
      <c r="C26" s="11">
        <f>C31-E26-G26</f>
        <v>109</v>
      </c>
      <c r="D26" s="31">
        <f>C26/C31</f>
        <v>0.75694444444444442</v>
      </c>
      <c r="E26" s="11">
        <v>8</v>
      </c>
      <c r="F26" s="31">
        <f>E26/C31</f>
        <v>5.5555555555555552E-2</v>
      </c>
      <c r="G26" s="11">
        <v>27</v>
      </c>
      <c r="H26" s="31">
        <f>G26/C31</f>
        <v>0.1875</v>
      </c>
    </row>
    <row r="27" spans="1:9" ht="63" x14ac:dyDescent="0.25">
      <c r="A27" s="25"/>
      <c r="B27" s="6" t="s">
        <v>32</v>
      </c>
      <c r="C27" s="11">
        <f>C31-E27-G27</f>
        <v>126</v>
      </c>
      <c r="D27" s="31">
        <f>C27/C31</f>
        <v>0.875</v>
      </c>
      <c r="E27" s="11">
        <v>2</v>
      </c>
      <c r="F27" s="31">
        <f>E27/C31</f>
        <v>1.3888888888888888E-2</v>
      </c>
      <c r="G27" s="11">
        <v>16</v>
      </c>
      <c r="H27" s="31">
        <f>G27/C31</f>
        <v>0.1111111111111111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0.83333333333333337</v>
      </c>
      <c r="E28" s="32"/>
      <c r="F28" s="32">
        <f t="shared" ref="F28:H28" si="3">AVERAGE(F23:F27)</f>
        <v>4.1666666666666671E-2</v>
      </c>
      <c r="G28" s="32"/>
      <c r="H28" s="32">
        <f t="shared" si="3"/>
        <v>0.125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458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144</v>
      </c>
    </row>
    <row r="32" spans="1:9" ht="31.5" x14ac:dyDescent="0.25">
      <c r="B32" s="3" t="s">
        <v>36</v>
      </c>
      <c r="C32" s="33">
        <f>C31/C30</f>
        <v>0.31441048034934499</v>
      </c>
    </row>
    <row r="33" spans="1:3" ht="33" customHeight="1" x14ac:dyDescent="0.25">
      <c r="B33" s="3" t="s">
        <v>37</v>
      </c>
      <c r="C33" s="33">
        <f>AVERAGE(D28,D22,D14,D11)</f>
        <v>0.87930027521761389</v>
      </c>
    </row>
    <row r="34" spans="1:3" ht="47.25" x14ac:dyDescent="0.25">
      <c r="B34" s="3" t="s">
        <v>38</v>
      </c>
      <c r="C34" s="33">
        <f>AVERAGE(F28,F22,F14,F11)</f>
        <v>2.6609703020993348E-2</v>
      </c>
    </row>
    <row r="35" spans="1:3" ht="31.5" x14ac:dyDescent="0.25">
      <c r="B35" s="3" t="s">
        <v>39</v>
      </c>
      <c r="C35" s="33">
        <f>AVERAGE(H28,H22,H14,H11)</f>
        <v>9.4090021761392723E-2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6">
        <v>1</v>
      </c>
      <c r="B38" s="48" t="s">
        <v>84</v>
      </c>
    </row>
    <row r="39" spans="1:3" x14ac:dyDescent="0.25">
      <c r="A39" s="2">
        <v>2</v>
      </c>
      <c r="B39" s="48" t="s">
        <v>85</v>
      </c>
    </row>
    <row r="40" spans="1:3" x14ac:dyDescent="0.25">
      <c r="A40" s="46">
        <v>3</v>
      </c>
      <c r="B40" s="48" t="s">
        <v>86</v>
      </c>
    </row>
    <row r="41" spans="1:3" x14ac:dyDescent="0.25">
      <c r="A41" s="2">
        <v>4</v>
      </c>
      <c r="B41" s="48" t="s">
        <v>87</v>
      </c>
    </row>
    <row r="42" spans="1:3" x14ac:dyDescent="0.25">
      <c r="A42" s="46">
        <v>5</v>
      </c>
      <c r="B42" s="48" t="s">
        <v>88</v>
      </c>
    </row>
    <row r="43" spans="1:3" x14ac:dyDescent="0.25">
      <c r="A43" s="2">
        <v>6</v>
      </c>
      <c r="B43" s="48" t="s">
        <v>89</v>
      </c>
    </row>
    <row r="44" spans="1:3" x14ac:dyDescent="0.25">
      <c r="A44" s="46">
        <v>7</v>
      </c>
      <c r="B44" s="48" t="s">
        <v>90</v>
      </c>
    </row>
    <row r="45" spans="1:3" x14ac:dyDescent="0.25">
      <c r="A45" s="2">
        <v>8</v>
      </c>
      <c r="B45" s="48" t="s">
        <v>91</v>
      </c>
    </row>
    <row r="46" spans="1:3" x14ac:dyDescent="0.25">
      <c r="A46" s="46">
        <v>9</v>
      </c>
      <c r="B46" s="48" t="s">
        <v>92</v>
      </c>
    </row>
    <row r="47" spans="1:3" x14ac:dyDescent="0.25">
      <c r="A47" s="2">
        <v>10</v>
      </c>
      <c r="B47" s="48" t="s">
        <v>93</v>
      </c>
    </row>
    <row r="48" spans="1:3" x14ac:dyDescent="0.25">
      <c r="A48" s="46">
        <v>11</v>
      </c>
      <c r="B48" s="48" t="s">
        <v>94</v>
      </c>
    </row>
    <row r="49" spans="2:2" x14ac:dyDescent="0.25">
      <c r="B49" s="42"/>
    </row>
    <row r="50" spans="2:2" x14ac:dyDescent="0.25">
      <c r="B50" s="42"/>
    </row>
    <row r="51" spans="2:2" x14ac:dyDescent="0.25">
      <c r="B51" s="42"/>
    </row>
    <row r="52" spans="2:2" x14ac:dyDescent="0.25">
      <c r="B52" s="42"/>
    </row>
    <row r="53" spans="2:2" x14ac:dyDescent="0.25">
      <c r="B53" s="42"/>
    </row>
    <row r="54" spans="2:2" x14ac:dyDescent="0.25">
      <c r="B54" s="42"/>
    </row>
    <row r="55" spans="2:2" x14ac:dyDescent="0.25">
      <c r="B55" s="42"/>
    </row>
    <row r="56" spans="2:2" x14ac:dyDescent="0.25">
      <c r="B56" s="42"/>
    </row>
    <row r="57" spans="2:2" x14ac:dyDescent="0.25">
      <c r="B57" s="42"/>
    </row>
    <row r="58" spans="2:2" x14ac:dyDescent="0.25">
      <c r="B58" s="42"/>
    </row>
    <row r="59" spans="2:2" x14ac:dyDescent="0.25">
      <c r="B59" s="42"/>
    </row>
    <row r="60" spans="2:2" x14ac:dyDescent="0.25">
      <c r="B60" s="42"/>
    </row>
    <row r="61" spans="2:2" x14ac:dyDescent="0.25">
      <c r="B61" s="42"/>
    </row>
    <row r="62" spans="2:2" x14ac:dyDescent="0.25">
      <c r="B62" s="42"/>
    </row>
    <row r="63" spans="2:2" x14ac:dyDescent="0.25">
      <c r="B63" s="48"/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opLeftCell="B17" workbookViewId="0">
      <selection activeCell="D22" sqref="D22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46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117</v>
      </c>
      <c r="D4" s="31">
        <f>C4/C31</f>
        <v>0.80689655172413788</v>
      </c>
      <c r="E4" s="11">
        <v>11</v>
      </c>
      <c r="F4" s="31">
        <f>E4/C31</f>
        <v>7.586206896551724E-2</v>
      </c>
      <c r="G4" s="11">
        <v>17</v>
      </c>
      <c r="H4" s="31">
        <f>G4/C31</f>
        <v>0.11724137931034483</v>
      </c>
    </row>
    <row r="5" spans="1:8" ht="78.75" x14ac:dyDescent="0.25">
      <c r="A5" s="51"/>
      <c r="B5" s="5" t="s">
        <v>5</v>
      </c>
      <c r="C5" s="11">
        <f>C31-E5-G5</f>
        <v>73</v>
      </c>
      <c r="D5" s="31">
        <f>C5/C31</f>
        <v>0.50344827586206897</v>
      </c>
      <c r="E5" s="11">
        <v>41</v>
      </c>
      <c r="F5" s="31">
        <f>E5/C31</f>
        <v>0.28275862068965518</v>
      </c>
      <c r="G5" s="11">
        <v>31</v>
      </c>
      <c r="H5" s="31">
        <f>G5/C31</f>
        <v>0.21379310344827587</v>
      </c>
    </row>
    <row r="6" spans="1:8" ht="47.25" x14ac:dyDescent="0.25">
      <c r="A6" s="51"/>
      <c r="B6" s="6" t="s">
        <v>6</v>
      </c>
      <c r="C6" s="11">
        <f>C31-E6-G6</f>
        <v>122</v>
      </c>
      <c r="D6" s="31">
        <f>C6/C31</f>
        <v>0.8413793103448276</v>
      </c>
      <c r="E6" s="11">
        <v>5</v>
      </c>
      <c r="F6" s="31">
        <f>E6/C31</f>
        <v>3.4482758620689655E-2</v>
      </c>
      <c r="G6" s="11">
        <v>18</v>
      </c>
      <c r="H6" s="31">
        <f>G6/C31</f>
        <v>0.12413793103448276</v>
      </c>
    </row>
    <row r="7" spans="1:8" ht="78.75" x14ac:dyDescent="0.25">
      <c r="A7" s="51"/>
      <c r="B7" s="6" t="s">
        <v>7</v>
      </c>
      <c r="C7" s="11">
        <f>C31-E7-G7</f>
        <v>89</v>
      </c>
      <c r="D7" s="31">
        <f>C7/C31</f>
        <v>0.61379310344827587</v>
      </c>
      <c r="E7" s="11">
        <v>18</v>
      </c>
      <c r="F7" s="31">
        <f>E7/C31</f>
        <v>0.12413793103448276</v>
      </c>
      <c r="G7" s="11">
        <v>38</v>
      </c>
      <c r="H7" s="31">
        <f>G7/C31</f>
        <v>0.2620689655172414</v>
      </c>
    </row>
    <row r="8" spans="1:8" ht="63" x14ac:dyDescent="0.25">
      <c r="A8" s="51"/>
      <c r="B8" s="6" t="s">
        <v>8</v>
      </c>
      <c r="C8" s="11">
        <f>C31-E8-G8</f>
        <v>110</v>
      </c>
      <c r="D8" s="31">
        <f>C8/C31</f>
        <v>0.75862068965517238</v>
      </c>
      <c r="E8" s="11">
        <v>7</v>
      </c>
      <c r="F8" s="31">
        <f>E8/C31</f>
        <v>4.8275862068965517E-2</v>
      </c>
      <c r="G8" s="11">
        <v>28</v>
      </c>
      <c r="H8" s="31">
        <f>G8/C31</f>
        <v>0.19310344827586207</v>
      </c>
    </row>
    <row r="9" spans="1:8" ht="31.5" x14ac:dyDescent="0.25">
      <c r="A9" s="51"/>
      <c r="B9" s="6" t="s">
        <v>9</v>
      </c>
      <c r="C9" s="11">
        <f>C31-E9-G9</f>
        <v>135</v>
      </c>
      <c r="D9" s="31">
        <f>C9/C31</f>
        <v>0.93103448275862066</v>
      </c>
      <c r="E9" s="11">
        <v>0</v>
      </c>
      <c r="F9" s="31">
        <f>E9/C31</f>
        <v>0</v>
      </c>
      <c r="G9" s="11">
        <v>10</v>
      </c>
      <c r="H9" s="31">
        <f>G9/C31</f>
        <v>6.8965517241379309E-2</v>
      </c>
    </row>
    <row r="10" spans="1:8" ht="31.5" x14ac:dyDescent="0.25">
      <c r="A10" s="52"/>
      <c r="B10" s="6" t="s">
        <v>10</v>
      </c>
      <c r="C10" s="11">
        <f>C31-E10-G10</f>
        <v>113</v>
      </c>
      <c r="D10" s="31">
        <f>C10/C31</f>
        <v>0.77931034482758621</v>
      </c>
      <c r="E10" s="11">
        <v>11</v>
      </c>
      <c r="F10" s="31">
        <f>E10/C31</f>
        <v>7.586206896551724E-2</v>
      </c>
      <c r="G10" s="11">
        <v>21</v>
      </c>
      <c r="H10" s="31">
        <f>G10/C31</f>
        <v>0.14482758620689656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0.74778325123152711</v>
      </c>
      <c r="E11" s="31"/>
      <c r="F11" s="31">
        <f>AVERAGE(AVERAGE(F4:F10))</f>
        <v>9.1625615763546803E-2</v>
      </c>
      <c r="G11" s="31"/>
      <c r="H11" s="31">
        <f t="shared" ref="H11" si="0">AVERAGE(AVERAGE(H4:H10))</f>
        <v>0.16059113300492611</v>
      </c>
    </row>
    <row r="12" spans="1:8" ht="31.5" x14ac:dyDescent="0.25">
      <c r="A12" s="50" t="s">
        <v>12</v>
      </c>
      <c r="B12" s="6" t="s">
        <v>13</v>
      </c>
      <c r="C12" s="11">
        <f>C31-E12-G12</f>
        <v>132</v>
      </c>
      <c r="D12" s="31">
        <f>C12/C31</f>
        <v>0.91034482758620694</v>
      </c>
      <c r="E12" s="11">
        <v>6</v>
      </c>
      <c r="F12" s="31">
        <f>E12/C31</f>
        <v>4.1379310344827586E-2</v>
      </c>
      <c r="G12" s="11">
        <v>7</v>
      </c>
      <c r="H12" s="31">
        <f>G12/C31</f>
        <v>4.8275862068965517E-2</v>
      </c>
    </row>
    <row r="13" spans="1:8" ht="31.5" x14ac:dyDescent="0.25">
      <c r="A13" s="52"/>
      <c r="B13" s="6" t="s">
        <v>14</v>
      </c>
      <c r="C13" s="11">
        <f>C31-E13-G13</f>
        <v>133</v>
      </c>
      <c r="D13" s="31">
        <f>C13/C31</f>
        <v>0.91724137931034477</v>
      </c>
      <c r="E13" s="11">
        <v>5</v>
      </c>
      <c r="F13" s="31">
        <f>E13/C31</f>
        <v>3.4482758620689655E-2</v>
      </c>
      <c r="G13" s="11">
        <v>7</v>
      </c>
      <c r="H13" s="31">
        <f>G13/C31</f>
        <v>4.8275862068965517E-2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0.9137931034482758</v>
      </c>
      <c r="E14" s="31"/>
      <c r="F14" s="31">
        <f t="shared" ref="F14" si="1">AVERAGE(AVERAGE(F12:F13))</f>
        <v>3.793103448275862E-2</v>
      </c>
      <c r="G14" s="31"/>
      <c r="H14" s="31">
        <f>AVERAGE(AVERAGE(H12:H13))</f>
        <v>4.8275862068965517E-2</v>
      </c>
    </row>
    <row r="15" spans="1:8" ht="47.25" x14ac:dyDescent="0.25">
      <c r="A15" s="50" t="s">
        <v>15</v>
      </c>
      <c r="B15" s="6" t="s">
        <v>16</v>
      </c>
      <c r="C15" s="11">
        <f>C31-E15-G15</f>
        <v>129</v>
      </c>
      <c r="D15" s="31">
        <f>C15/C31</f>
        <v>0.8896551724137931</v>
      </c>
      <c r="E15" s="11">
        <v>3</v>
      </c>
      <c r="F15" s="31">
        <f>E15/C31</f>
        <v>2.0689655172413793E-2</v>
      </c>
      <c r="G15" s="11">
        <v>13</v>
      </c>
      <c r="H15" s="31">
        <f>G15/C31</f>
        <v>8.9655172413793102E-2</v>
      </c>
    </row>
    <row r="16" spans="1:8" ht="63" x14ac:dyDescent="0.25">
      <c r="A16" s="51"/>
      <c r="B16" s="6" t="s">
        <v>17</v>
      </c>
      <c r="C16" s="11">
        <f>C31-E16-G16</f>
        <v>115</v>
      </c>
      <c r="D16" s="31">
        <f>C16/C31</f>
        <v>0.7931034482758621</v>
      </c>
      <c r="E16" s="11">
        <v>11</v>
      </c>
      <c r="F16" s="31">
        <f>E16/C31</f>
        <v>7.586206896551724E-2</v>
      </c>
      <c r="G16" s="11">
        <v>19</v>
      </c>
      <c r="H16" s="31">
        <f>G16/C31</f>
        <v>0.1310344827586207</v>
      </c>
    </row>
    <row r="17" spans="1:9" ht="31.5" x14ac:dyDescent="0.25">
      <c r="A17" s="51"/>
      <c r="B17" s="6" t="s">
        <v>18</v>
      </c>
      <c r="C17" s="11">
        <f>C31-E17-G17</f>
        <v>123</v>
      </c>
      <c r="D17" s="31">
        <f>C17/C31</f>
        <v>0.84827586206896555</v>
      </c>
      <c r="E17" s="11">
        <v>3</v>
      </c>
      <c r="F17" s="31">
        <f>E17/C31</f>
        <v>2.0689655172413793E-2</v>
      </c>
      <c r="G17" s="11">
        <v>19</v>
      </c>
      <c r="H17" s="31">
        <f>G17/C31</f>
        <v>0.1310344827586207</v>
      </c>
    </row>
    <row r="18" spans="1:9" ht="31.5" x14ac:dyDescent="0.25">
      <c r="A18" s="51"/>
      <c r="B18" s="6" t="s">
        <v>19</v>
      </c>
      <c r="C18" s="11">
        <f>C31-E18-G18</f>
        <v>129</v>
      </c>
      <c r="D18" s="31">
        <f>C18/C31</f>
        <v>0.8896551724137931</v>
      </c>
      <c r="E18" s="11">
        <v>6</v>
      </c>
      <c r="F18" s="31">
        <f>E18/C31</f>
        <v>4.1379310344827586E-2</v>
      </c>
      <c r="G18" s="11">
        <v>10</v>
      </c>
      <c r="H18" s="31">
        <f>G18/C31</f>
        <v>6.8965517241379309E-2</v>
      </c>
    </row>
    <row r="19" spans="1:9" ht="47.25" x14ac:dyDescent="0.25">
      <c r="A19" s="51"/>
      <c r="B19" s="6" t="s">
        <v>20</v>
      </c>
      <c r="C19" s="11">
        <f>C31-E19-G19</f>
        <v>128</v>
      </c>
      <c r="D19" s="31">
        <f>C19/C31</f>
        <v>0.88275862068965516</v>
      </c>
      <c r="E19" s="11">
        <v>7</v>
      </c>
      <c r="F19" s="31">
        <f>E19/C31</f>
        <v>4.8275862068965517E-2</v>
      </c>
      <c r="G19" s="11">
        <v>10</v>
      </c>
      <c r="H19" s="31">
        <f>G19/C31</f>
        <v>6.8965517241379309E-2</v>
      </c>
    </row>
    <row r="20" spans="1:9" ht="47.25" x14ac:dyDescent="0.25">
      <c r="A20" s="51"/>
      <c r="B20" s="6" t="s">
        <v>21</v>
      </c>
      <c r="C20" s="11">
        <f>C31-E20-G20</f>
        <v>134</v>
      </c>
      <c r="D20" s="31">
        <f>C20/C31</f>
        <v>0.92413793103448272</v>
      </c>
      <c r="E20" s="11">
        <v>3</v>
      </c>
      <c r="F20" s="31">
        <f>E20/C31</f>
        <v>2.0689655172413793E-2</v>
      </c>
      <c r="G20" s="11">
        <v>8</v>
      </c>
      <c r="H20" s="31">
        <f>G20/C31</f>
        <v>5.5172413793103448E-2</v>
      </c>
    </row>
    <row r="21" spans="1:9" ht="63" x14ac:dyDescent="0.25">
      <c r="A21" s="52"/>
      <c r="B21" s="6" t="s">
        <v>22</v>
      </c>
      <c r="C21" s="11">
        <v>39</v>
      </c>
      <c r="D21" s="31">
        <f>C21/60</f>
        <v>0.65</v>
      </c>
      <c r="E21" s="11">
        <v>7</v>
      </c>
      <c r="F21" s="31">
        <f>E21/60</f>
        <v>0.11666666666666667</v>
      </c>
      <c r="G21" s="11">
        <v>14</v>
      </c>
      <c r="H21" s="31">
        <f>G21/60</f>
        <v>0.23333333333333334</v>
      </c>
      <c r="I21" s="2" t="s">
        <v>109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0.83965517241379306</v>
      </c>
      <c r="E22" s="31"/>
      <c r="F22" s="31">
        <f t="shared" ref="F22" si="2">AVERAGE(F15:F21)</f>
        <v>4.9178981937602617E-2</v>
      </c>
      <c r="G22" s="31"/>
      <c r="H22" s="31">
        <f>AVERAGE(H15:H21)</f>
        <v>0.11116584564860428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129</v>
      </c>
      <c r="D23" s="31">
        <f>C23/C31</f>
        <v>0.8896551724137931</v>
      </c>
      <c r="E23" s="11">
        <v>4</v>
      </c>
      <c r="F23" s="31">
        <f>E23/C31</f>
        <v>2.7586206896551724E-2</v>
      </c>
      <c r="G23" s="11">
        <v>12</v>
      </c>
      <c r="H23" s="31">
        <f>G23/C31</f>
        <v>8.2758620689655171E-2</v>
      </c>
    </row>
    <row r="24" spans="1:9" ht="47.25" x14ac:dyDescent="0.25">
      <c r="A24" s="51"/>
      <c r="B24" s="6" t="s">
        <v>25</v>
      </c>
      <c r="C24" s="11">
        <f>C31-E24-G24</f>
        <v>123</v>
      </c>
      <c r="D24" s="31">
        <f>C24/C31</f>
        <v>0.84827586206896555</v>
      </c>
      <c r="E24" s="11">
        <v>6</v>
      </c>
      <c r="F24" s="31">
        <f>E24/C31</f>
        <v>4.1379310344827586E-2</v>
      </c>
      <c r="G24" s="11">
        <v>16</v>
      </c>
      <c r="H24" s="31">
        <f>G24/C31</f>
        <v>0.1103448275862069</v>
      </c>
    </row>
    <row r="25" spans="1:9" ht="63" x14ac:dyDescent="0.25">
      <c r="A25" s="51"/>
      <c r="B25" s="6" t="s">
        <v>26</v>
      </c>
      <c r="C25" s="11">
        <f>C31-E25-G25</f>
        <v>103</v>
      </c>
      <c r="D25" s="31">
        <f>C25/C31</f>
        <v>0.71034482758620687</v>
      </c>
      <c r="E25" s="11">
        <v>9</v>
      </c>
      <c r="F25" s="31">
        <f>E25/C31</f>
        <v>6.2068965517241378E-2</v>
      </c>
      <c r="G25" s="11">
        <v>33</v>
      </c>
      <c r="H25" s="31">
        <f>G25/C31</f>
        <v>0.22758620689655173</v>
      </c>
    </row>
    <row r="26" spans="1:9" ht="63" x14ac:dyDescent="0.25">
      <c r="A26" s="52"/>
      <c r="B26" s="6" t="s">
        <v>27</v>
      </c>
      <c r="C26" s="11">
        <f>C31-E26-G26</f>
        <v>101</v>
      </c>
      <c r="D26" s="31">
        <f>C26/C31</f>
        <v>0.69655172413793098</v>
      </c>
      <c r="E26" s="11">
        <v>6</v>
      </c>
      <c r="F26" s="31">
        <f>E26/C31</f>
        <v>4.1379310344827586E-2</v>
      </c>
      <c r="G26" s="11">
        <v>38</v>
      </c>
      <c r="H26" s="31">
        <f>G26/C31</f>
        <v>0.2620689655172414</v>
      </c>
    </row>
    <row r="27" spans="1:9" ht="63" x14ac:dyDescent="0.25">
      <c r="A27" s="25"/>
      <c r="B27" s="6" t="s">
        <v>32</v>
      </c>
      <c r="C27" s="11">
        <f>C31-E27-G27</f>
        <v>122</v>
      </c>
      <c r="D27" s="31">
        <f>C27/C31</f>
        <v>0.8413793103448276</v>
      </c>
      <c r="E27" s="11">
        <v>3</v>
      </c>
      <c r="F27" s="31">
        <f>E27/C31</f>
        <v>2.0689655172413793E-2</v>
      </c>
      <c r="G27" s="11">
        <v>20</v>
      </c>
      <c r="H27" s="31">
        <f>G27/C31</f>
        <v>0.13793103448275862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0.79724137931034478</v>
      </c>
      <c r="E28" s="32"/>
      <c r="F28" s="32">
        <f t="shared" ref="F28:H28" si="3">AVERAGE(F23:F27)</f>
        <v>3.8620689655172416E-2</v>
      </c>
      <c r="G28" s="32"/>
      <c r="H28" s="32">
        <f t="shared" si="3"/>
        <v>0.16413793103448276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239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145</v>
      </c>
    </row>
    <row r="32" spans="1:9" ht="31.5" x14ac:dyDescent="0.25">
      <c r="B32" s="3" t="s">
        <v>36</v>
      </c>
      <c r="C32" s="33">
        <f>C31/C30</f>
        <v>0.60669456066945604</v>
      </c>
    </row>
    <row r="33" spans="1:3" ht="33" customHeight="1" x14ac:dyDescent="0.25">
      <c r="B33" s="3" t="s">
        <v>37</v>
      </c>
      <c r="C33" s="33">
        <f>AVERAGE(D28,D22,D14,D11)</f>
        <v>0.82461822660098516</v>
      </c>
    </row>
    <row r="34" spans="1:3" ht="47.25" x14ac:dyDescent="0.25">
      <c r="B34" s="3" t="s">
        <v>38</v>
      </c>
      <c r="C34" s="33">
        <f>AVERAGE(F28,F22,F14,F11)</f>
        <v>5.4339080459770116E-2</v>
      </c>
    </row>
    <row r="35" spans="1:3" ht="31.5" x14ac:dyDescent="0.25">
      <c r="B35" s="3" t="s">
        <v>39</v>
      </c>
      <c r="C35" s="33">
        <f>AVERAGE(H28,H22,H14,H11)</f>
        <v>0.12104269293924466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5">
        <v>1</v>
      </c>
      <c r="B38" s="48" t="s">
        <v>96</v>
      </c>
    </row>
    <row r="39" spans="1:3" x14ac:dyDescent="0.25">
      <c r="A39" s="2">
        <v>2</v>
      </c>
      <c r="B39" s="48" t="s">
        <v>97</v>
      </c>
    </row>
    <row r="40" spans="1:3" x14ac:dyDescent="0.25">
      <c r="A40" s="45">
        <v>3</v>
      </c>
      <c r="B40" s="48" t="s">
        <v>98</v>
      </c>
    </row>
    <row r="41" spans="1:3" x14ac:dyDescent="0.25">
      <c r="A41" s="2">
        <v>4</v>
      </c>
      <c r="B41" s="48" t="s">
        <v>99</v>
      </c>
    </row>
    <row r="42" spans="1:3" x14ac:dyDescent="0.25">
      <c r="A42" s="45">
        <v>5</v>
      </c>
      <c r="B42" s="48" t="s">
        <v>100</v>
      </c>
    </row>
    <row r="43" spans="1:3" x14ac:dyDescent="0.25">
      <c r="A43" s="2">
        <v>6</v>
      </c>
      <c r="B43" s="48" t="s">
        <v>101</v>
      </c>
    </row>
    <row r="44" spans="1:3" x14ac:dyDescent="0.25">
      <c r="A44" s="45">
        <v>7</v>
      </c>
      <c r="B44" s="48" t="s">
        <v>102</v>
      </c>
    </row>
    <row r="45" spans="1:3" x14ac:dyDescent="0.25">
      <c r="A45" s="2">
        <v>8</v>
      </c>
      <c r="B45" s="48" t="s">
        <v>103</v>
      </c>
    </row>
    <row r="46" spans="1:3" x14ac:dyDescent="0.25">
      <c r="A46" s="45">
        <v>9</v>
      </c>
      <c r="B46" s="48" t="s">
        <v>104</v>
      </c>
    </row>
    <row r="47" spans="1:3" x14ac:dyDescent="0.25">
      <c r="A47" s="2">
        <v>10</v>
      </c>
      <c r="B47" s="48" t="s">
        <v>105</v>
      </c>
    </row>
    <row r="48" spans="1:3" x14ac:dyDescent="0.25">
      <c r="A48" s="45">
        <v>11</v>
      </c>
      <c r="B48" s="48" t="s">
        <v>106</v>
      </c>
    </row>
    <row r="49" spans="1:2" x14ac:dyDescent="0.25">
      <c r="A49" s="2">
        <v>12</v>
      </c>
      <c r="B49" s="48" t="s">
        <v>107</v>
      </c>
    </row>
    <row r="50" spans="1:2" x14ac:dyDescent="0.25">
      <c r="A50" s="45">
        <v>13</v>
      </c>
      <c r="B50" s="48" t="s">
        <v>108</v>
      </c>
    </row>
    <row r="51" spans="1:2" x14ac:dyDescent="0.25">
      <c r="B51" s="42"/>
    </row>
    <row r="52" spans="1:2" x14ac:dyDescent="0.25">
      <c r="B52" s="42"/>
    </row>
    <row r="53" spans="1:2" x14ac:dyDescent="0.25">
      <c r="B53" s="42"/>
    </row>
    <row r="54" spans="1:2" x14ac:dyDescent="0.25">
      <c r="B54" s="42"/>
    </row>
    <row r="55" spans="1:2" x14ac:dyDescent="0.25">
      <c r="B55" s="42"/>
    </row>
    <row r="56" spans="1:2" x14ac:dyDescent="0.25">
      <c r="B56" s="42"/>
    </row>
    <row r="57" spans="1:2" x14ac:dyDescent="0.25">
      <c r="B57" s="42"/>
    </row>
    <row r="58" spans="1:2" x14ac:dyDescent="0.25">
      <c r="B58" s="42"/>
    </row>
    <row r="59" spans="1:2" x14ac:dyDescent="0.25">
      <c r="B59" s="42"/>
    </row>
    <row r="60" spans="1:2" x14ac:dyDescent="0.25">
      <c r="B60" s="42"/>
    </row>
    <row r="61" spans="1:2" x14ac:dyDescent="0.25">
      <c r="B61" s="42"/>
    </row>
    <row r="62" spans="1:2" x14ac:dyDescent="0.25">
      <c r="B62" s="42"/>
    </row>
    <row r="63" spans="1:2" x14ac:dyDescent="0.25">
      <c r="B63" s="42"/>
    </row>
    <row r="64" spans="1:2" x14ac:dyDescent="0.25">
      <c r="B64" s="42"/>
    </row>
    <row r="65" spans="2:2" x14ac:dyDescent="0.25">
      <c r="B65" s="42"/>
    </row>
    <row r="66" spans="2:2" x14ac:dyDescent="0.25">
      <c r="B66" s="42"/>
    </row>
    <row r="67" spans="2:2" x14ac:dyDescent="0.25">
      <c r="B67" s="48"/>
    </row>
    <row r="68" spans="2:2" x14ac:dyDescent="0.25">
      <c r="B68" s="42"/>
    </row>
    <row r="69" spans="2:2" x14ac:dyDescent="0.25">
      <c r="B69" s="42"/>
    </row>
    <row r="70" spans="2:2" x14ac:dyDescent="0.25">
      <c r="B70" s="42"/>
    </row>
    <row r="71" spans="2:2" x14ac:dyDescent="0.25">
      <c r="B71" s="42"/>
    </row>
    <row r="72" spans="2:2" x14ac:dyDescent="0.25">
      <c r="B72" s="48"/>
    </row>
    <row r="73" spans="2:2" x14ac:dyDescent="0.25">
      <c r="B73" s="42"/>
    </row>
    <row r="74" spans="2:2" x14ac:dyDescent="0.25">
      <c r="B74" s="42"/>
    </row>
    <row r="75" spans="2:2" x14ac:dyDescent="0.25">
      <c r="B75" s="42"/>
    </row>
    <row r="76" spans="2:2" x14ac:dyDescent="0.25">
      <c r="B76" s="42"/>
    </row>
    <row r="77" spans="2:2" x14ac:dyDescent="0.25">
      <c r="B77" s="42"/>
    </row>
    <row r="78" spans="2:2" x14ac:dyDescent="0.25">
      <c r="B78" s="42"/>
    </row>
    <row r="79" spans="2:2" x14ac:dyDescent="0.25">
      <c r="B79" s="42"/>
    </row>
    <row r="80" spans="2:2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2"/>
    </row>
    <row r="84" spans="2:2" x14ac:dyDescent="0.25">
      <c r="B84" s="42"/>
    </row>
    <row r="85" spans="2:2" x14ac:dyDescent="0.25">
      <c r="B85" s="42"/>
    </row>
    <row r="86" spans="2:2" x14ac:dyDescent="0.25">
      <c r="B86" s="42"/>
    </row>
    <row r="87" spans="2:2" x14ac:dyDescent="0.25">
      <c r="B87" s="42"/>
    </row>
    <row r="88" spans="2:2" x14ac:dyDescent="0.25">
      <c r="B88" s="42"/>
    </row>
    <row r="89" spans="2:2" x14ac:dyDescent="0.25">
      <c r="B89" s="42"/>
    </row>
    <row r="90" spans="2:2" x14ac:dyDescent="0.25">
      <c r="B90" s="42"/>
    </row>
    <row r="91" spans="2:2" x14ac:dyDescent="0.25">
      <c r="B91" s="42"/>
    </row>
    <row r="92" spans="2:2" x14ac:dyDescent="0.25">
      <c r="B92" s="42"/>
    </row>
    <row r="93" spans="2:2" x14ac:dyDescent="0.25">
      <c r="B93" s="42"/>
    </row>
    <row r="94" spans="2:2" x14ac:dyDescent="0.25">
      <c r="B94" s="42"/>
    </row>
    <row r="95" spans="2:2" x14ac:dyDescent="0.25">
      <c r="B95" s="42"/>
    </row>
    <row r="96" spans="2:2" x14ac:dyDescent="0.25">
      <c r="B96" s="42"/>
    </row>
    <row r="97" spans="2:2" x14ac:dyDescent="0.25">
      <c r="B97" s="42"/>
    </row>
    <row r="98" spans="2:2" x14ac:dyDescent="0.25">
      <c r="B98" s="42"/>
    </row>
    <row r="99" spans="2:2" x14ac:dyDescent="0.25">
      <c r="B99" s="42"/>
    </row>
    <row r="100" spans="2:2" x14ac:dyDescent="0.25">
      <c r="B100" s="42"/>
    </row>
    <row r="101" spans="2:2" x14ac:dyDescent="0.25">
      <c r="B101" s="42"/>
    </row>
    <row r="102" spans="2:2" x14ac:dyDescent="0.25">
      <c r="B102" s="48"/>
    </row>
    <row r="103" spans="2:2" x14ac:dyDescent="0.25">
      <c r="B103" s="42"/>
    </row>
    <row r="104" spans="2:2" x14ac:dyDescent="0.25">
      <c r="B104" s="42"/>
    </row>
    <row r="105" spans="2:2" x14ac:dyDescent="0.25">
      <c r="B105" s="48"/>
    </row>
    <row r="106" spans="2:2" x14ac:dyDescent="0.25">
      <c r="B106" s="42"/>
    </row>
    <row r="107" spans="2:2" x14ac:dyDescent="0.25">
      <c r="B107" s="42"/>
    </row>
    <row r="108" spans="2:2" x14ac:dyDescent="0.25">
      <c r="B108" s="42"/>
    </row>
    <row r="109" spans="2:2" x14ac:dyDescent="0.25">
      <c r="B109" s="42"/>
    </row>
    <row r="110" spans="2:2" x14ac:dyDescent="0.25">
      <c r="B110" s="48"/>
    </row>
    <row r="111" spans="2:2" x14ac:dyDescent="0.25">
      <c r="B111" s="42"/>
    </row>
    <row r="112" spans="2:2" x14ac:dyDescent="0.25">
      <c r="B112" s="42"/>
    </row>
    <row r="113" spans="2:2" x14ac:dyDescent="0.25">
      <c r="B113" s="48"/>
    </row>
    <row r="114" spans="2:2" x14ac:dyDescent="0.25">
      <c r="B114" s="42"/>
    </row>
    <row r="115" spans="2:2" x14ac:dyDescent="0.25">
      <c r="B115" s="42"/>
    </row>
    <row r="116" spans="2:2" x14ac:dyDescent="0.25">
      <c r="B116" s="42"/>
    </row>
    <row r="117" spans="2:2" x14ac:dyDescent="0.25">
      <c r="B117" s="42"/>
    </row>
    <row r="118" spans="2:2" x14ac:dyDescent="0.25">
      <c r="B118" s="42"/>
    </row>
    <row r="119" spans="2:2" x14ac:dyDescent="0.25">
      <c r="B119" s="42"/>
    </row>
    <row r="120" spans="2:2" x14ac:dyDescent="0.25">
      <c r="B120" s="42"/>
    </row>
    <row r="121" spans="2:2" x14ac:dyDescent="0.25">
      <c r="B121" s="42"/>
    </row>
    <row r="122" spans="2:2" x14ac:dyDescent="0.25">
      <c r="B122" s="48"/>
    </row>
    <row r="123" spans="2:2" x14ac:dyDescent="0.25">
      <c r="B123" s="42"/>
    </row>
    <row r="124" spans="2:2" x14ac:dyDescent="0.25">
      <c r="B124" s="42"/>
    </row>
    <row r="125" spans="2:2" x14ac:dyDescent="0.25">
      <c r="B125" s="42"/>
    </row>
    <row r="126" spans="2:2" x14ac:dyDescent="0.25">
      <c r="B126" s="42"/>
    </row>
    <row r="127" spans="2:2" x14ac:dyDescent="0.25">
      <c r="B127" s="42"/>
    </row>
    <row r="128" spans="2:2" x14ac:dyDescent="0.25">
      <c r="B128" s="42"/>
    </row>
    <row r="129" spans="2:2" x14ac:dyDescent="0.25">
      <c r="B129" s="42"/>
    </row>
    <row r="130" spans="2:2" x14ac:dyDescent="0.25">
      <c r="B130" s="42"/>
    </row>
    <row r="131" spans="2:2" x14ac:dyDescent="0.25">
      <c r="B131" s="42"/>
    </row>
    <row r="132" spans="2:2" x14ac:dyDescent="0.25">
      <c r="B132" s="42"/>
    </row>
    <row r="133" spans="2:2" x14ac:dyDescent="0.25">
      <c r="B133" s="42"/>
    </row>
    <row r="134" spans="2:2" x14ac:dyDescent="0.25">
      <c r="B134" s="42"/>
    </row>
    <row r="135" spans="2:2" x14ac:dyDescent="0.25">
      <c r="B135" s="4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B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47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45</v>
      </c>
      <c r="D4" s="31">
        <f>C4/C31</f>
        <v>0.8035714285714286</v>
      </c>
      <c r="E4" s="11">
        <v>8</v>
      </c>
      <c r="F4" s="31">
        <f>E4/C31</f>
        <v>0.14285714285714285</v>
      </c>
      <c r="G4" s="11">
        <v>3</v>
      </c>
      <c r="H4" s="31">
        <f>G4/C31</f>
        <v>5.3571428571428568E-2</v>
      </c>
    </row>
    <row r="5" spans="1:8" ht="78.75" x14ac:dyDescent="0.25">
      <c r="A5" s="51"/>
      <c r="B5" s="5" t="s">
        <v>5</v>
      </c>
      <c r="C5" s="11">
        <f>C31-E5-G5</f>
        <v>38</v>
      </c>
      <c r="D5" s="31">
        <f>C5/C31</f>
        <v>0.6785714285714286</v>
      </c>
      <c r="E5" s="11">
        <v>13</v>
      </c>
      <c r="F5" s="31">
        <f>E5/C31</f>
        <v>0.23214285714285715</v>
      </c>
      <c r="G5" s="11">
        <v>5</v>
      </c>
      <c r="H5" s="31">
        <f>G5/C31</f>
        <v>8.9285714285714288E-2</v>
      </c>
    </row>
    <row r="6" spans="1:8" ht="47.25" x14ac:dyDescent="0.25">
      <c r="A6" s="51"/>
      <c r="B6" s="6" t="s">
        <v>6</v>
      </c>
      <c r="C6" s="11">
        <f>C31-E6-G6</f>
        <v>52</v>
      </c>
      <c r="D6" s="31">
        <f>C6/C31</f>
        <v>0.9285714285714286</v>
      </c>
      <c r="E6" s="11">
        <v>0</v>
      </c>
      <c r="F6" s="31">
        <f>E6/C31</f>
        <v>0</v>
      </c>
      <c r="G6" s="11">
        <v>4</v>
      </c>
      <c r="H6" s="31">
        <f>G6/C31</f>
        <v>7.1428571428571425E-2</v>
      </c>
    </row>
    <row r="7" spans="1:8" ht="78.75" x14ac:dyDescent="0.25">
      <c r="A7" s="51"/>
      <c r="B7" s="6" t="s">
        <v>7</v>
      </c>
      <c r="C7" s="11">
        <f>C31-E7-G7</f>
        <v>41</v>
      </c>
      <c r="D7" s="31">
        <f>C7/C31</f>
        <v>0.7321428571428571</v>
      </c>
      <c r="E7" s="11">
        <v>3</v>
      </c>
      <c r="F7" s="31">
        <f>E7/C31</f>
        <v>5.3571428571428568E-2</v>
      </c>
      <c r="G7" s="11">
        <v>12</v>
      </c>
      <c r="H7" s="31">
        <f>G7/C31</f>
        <v>0.21428571428571427</v>
      </c>
    </row>
    <row r="8" spans="1:8" ht="63" x14ac:dyDescent="0.25">
      <c r="A8" s="51"/>
      <c r="B8" s="6" t="s">
        <v>8</v>
      </c>
      <c r="C8" s="11">
        <f>C31-E8-G8</f>
        <v>45</v>
      </c>
      <c r="D8" s="31">
        <f>C8/C31</f>
        <v>0.8035714285714286</v>
      </c>
      <c r="E8" s="11">
        <v>3</v>
      </c>
      <c r="F8" s="31">
        <f>E8/C31</f>
        <v>5.3571428571428568E-2</v>
      </c>
      <c r="G8" s="11">
        <v>8</v>
      </c>
      <c r="H8" s="31">
        <f>G8/C31</f>
        <v>0.14285714285714285</v>
      </c>
    </row>
    <row r="9" spans="1:8" ht="31.5" x14ac:dyDescent="0.25">
      <c r="A9" s="51"/>
      <c r="B9" s="6" t="s">
        <v>9</v>
      </c>
      <c r="C9" s="11">
        <f>C31-E9-G9</f>
        <v>53</v>
      </c>
      <c r="D9" s="31">
        <f>C9/C31</f>
        <v>0.9464285714285714</v>
      </c>
      <c r="E9" s="11">
        <v>0</v>
      </c>
      <c r="F9" s="31">
        <f>E9/C31</f>
        <v>0</v>
      </c>
      <c r="G9" s="11">
        <v>3</v>
      </c>
      <c r="H9" s="31">
        <f>G9/C31</f>
        <v>5.3571428571428568E-2</v>
      </c>
    </row>
    <row r="10" spans="1:8" ht="31.5" x14ac:dyDescent="0.25">
      <c r="A10" s="52"/>
      <c r="B10" s="6" t="s">
        <v>10</v>
      </c>
      <c r="C10" s="11">
        <f>C31-E10-G10</f>
        <v>48</v>
      </c>
      <c r="D10" s="31">
        <f>C10/C31</f>
        <v>0.8571428571428571</v>
      </c>
      <c r="E10" s="11">
        <v>3</v>
      </c>
      <c r="F10" s="31">
        <f>E10/C31</f>
        <v>5.3571428571428568E-2</v>
      </c>
      <c r="G10" s="11">
        <v>5</v>
      </c>
      <c r="H10" s="31">
        <f>G10/C31</f>
        <v>8.9285714285714288E-2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0.82142857142857129</v>
      </c>
      <c r="E11" s="31"/>
      <c r="F11" s="31">
        <f>AVERAGE(AVERAGE(F4:F10))</f>
        <v>7.6530612244897961E-2</v>
      </c>
      <c r="G11" s="31"/>
      <c r="H11" s="31">
        <f t="shared" ref="H11" si="0">AVERAGE(AVERAGE(H4:H10))</f>
        <v>0.10204081632653061</v>
      </c>
    </row>
    <row r="12" spans="1:8" ht="31.5" x14ac:dyDescent="0.25">
      <c r="A12" s="50" t="s">
        <v>12</v>
      </c>
      <c r="B12" s="6" t="s">
        <v>13</v>
      </c>
      <c r="C12" s="11">
        <f>C31-E12-G12</f>
        <v>54</v>
      </c>
      <c r="D12" s="31">
        <f>C12/C31</f>
        <v>0.9642857142857143</v>
      </c>
      <c r="E12" s="11">
        <v>1</v>
      </c>
      <c r="F12" s="31">
        <f>E12/C31</f>
        <v>1.7857142857142856E-2</v>
      </c>
      <c r="G12" s="11">
        <v>1</v>
      </c>
      <c r="H12" s="31">
        <f>G12/C31</f>
        <v>1.7857142857142856E-2</v>
      </c>
    </row>
    <row r="13" spans="1:8" ht="31.5" x14ac:dyDescent="0.25">
      <c r="A13" s="52"/>
      <c r="B13" s="6" t="s">
        <v>14</v>
      </c>
      <c r="C13" s="11">
        <f>C31-E13-G13</f>
        <v>53</v>
      </c>
      <c r="D13" s="31">
        <f>C13/C31</f>
        <v>0.9464285714285714</v>
      </c>
      <c r="E13" s="11">
        <v>2</v>
      </c>
      <c r="F13" s="31">
        <f>E13/C31</f>
        <v>3.5714285714285712E-2</v>
      </c>
      <c r="G13" s="11">
        <v>1</v>
      </c>
      <c r="H13" s="31">
        <f>G13/C31</f>
        <v>1.7857142857142856E-2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0.95535714285714279</v>
      </c>
      <c r="E14" s="31"/>
      <c r="F14" s="31">
        <f t="shared" ref="F14" si="1">AVERAGE(AVERAGE(F12:F13))</f>
        <v>2.6785714285714284E-2</v>
      </c>
      <c r="G14" s="31"/>
      <c r="H14" s="31">
        <f>AVERAGE(AVERAGE(H12:H13))</f>
        <v>1.7857142857142856E-2</v>
      </c>
    </row>
    <row r="15" spans="1:8" ht="47.25" x14ac:dyDescent="0.25">
      <c r="A15" s="50" t="s">
        <v>15</v>
      </c>
      <c r="B15" s="6" t="s">
        <v>16</v>
      </c>
      <c r="C15" s="11">
        <f>C31-E15-G15</f>
        <v>50</v>
      </c>
      <c r="D15" s="31">
        <f>C15/C31</f>
        <v>0.8928571428571429</v>
      </c>
      <c r="E15" s="11">
        <v>2</v>
      </c>
      <c r="F15" s="31">
        <f>E15/C31</f>
        <v>3.5714285714285712E-2</v>
      </c>
      <c r="G15" s="11">
        <v>4</v>
      </c>
      <c r="H15" s="31">
        <f>G15/C31</f>
        <v>7.1428571428571425E-2</v>
      </c>
    </row>
    <row r="16" spans="1:8" ht="63" x14ac:dyDescent="0.25">
      <c r="A16" s="51"/>
      <c r="B16" s="6" t="s">
        <v>17</v>
      </c>
      <c r="C16" s="11">
        <f>C31-E16-G16</f>
        <v>46</v>
      </c>
      <c r="D16" s="31">
        <f>C16/C31</f>
        <v>0.8214285714285714</v>
      </c>
      <c r="E16" s="11">
        <v>4</v>
      </c>
      <c r="F16" s="31">
        <f>E16/C31</f>
        <v>7.1428571428571425E-2</v>
      </c>
      <c r="G16" s="11">
        <v>6</v>
      </c>
      <c r="H16" s="31">
        <f>G16/C31</f>
        <v>0.10714285714285714</v>
      </c>
    </row>
    <row r="17" spans="1:9" ht="31.5" x14ac:dyDescent="0.25">
      <c r="A17" s="51"/>
      <c r="B17" s="6" t="s">
        <v>18</v>
      </c>
      <c r="C17" s="11">
        <f>C31-E17-G17</f>
        <v>50</v>
      </c>
      <c r="D17" s="31">
        <f>C17/C31</f>
        <v>0.8928571428571429</v>
      </c>
      <c r="E17" s="11">
        <v>3</v>
      </c>
      <c r="F17" s="31">
        <f>E17/C31</f>
        <v>5.3571428571428568E-2</v>
      </c>
      <c r="G17" s="11">
        <v>3</v>
      </c>
      <c r="H17" s="31">
        <f>G17/C31</f>
        <v>5.3571428571428568E-2</v>
      </c>
    </row>
    <row r="18" spans="1:9" ht="31.5" x14ac:dyDescent="0.25">
      <c r="A18" s="51"/>
      <c r="B18" s="6" t="s">
        <v>19</v>
      </c>
      <c r="C18" s="11">
        <f>C31-E18-G18</f>
        <v>46</v>
      </c>
      <c r="D18" s="31">
        <f>C18/C31</f>
        <v>0.8214285714285714</v>
      </c>
      <c r="E18" s="11">
        <v>4</v>
      </c>
      <c r="F18" s="31">
        <f>E18/C31</f>
        <v>7.1428571428571425E-2</v>
      </c>
      <c r="G18" s="11">
        <v>6</v>
      </c>
      <c r="H18" s="31">
        <f>G18/C31</f>
        <v>0.10714285714285714</v>
      </c>
    </row>
    <row r="19" spans="1:9" ht="47.25" x14ac:dyDescent="0.25">
      <c r="A19" s="51"/>
      <c r="B19" s="6" t="s">
        <v>20</v>
      </c>
      <c r="C19" s="11">
        <f>C31-E19-G19</f>
        <v>49</v>
      </c>
      <c r="D19" s="31">
        <f>C19/C31</f>
        <v>0.875</v>
      </c>
      <c r="E19" s="11">
        <v>3</v>
      </c>
      <c r="F19" s="31">
        <f>E19/C31</f>
        <v>5.3571428571428568E-2</v>
      </c>
      <c r="G19" s="11">
        <v>4</v>
      </c>
      <c r="H19" s="31">
        <f>G19/C31</f>
        <v>7.1428571428571425E-2</v>
      </c>
    </row>
    <row r="20" spans="1:9" ht="47.25" x14ac:dyDescent="0.25">
      <c r="A20" s="51"/>
      <c r="B20" s="6" t="s">
        <v>21</v>
      </c>
      <c r="C20" s="11">
        <f>C31-E20-G20</f>
        <v>53</v>
      </c>
      <c r="D20" s="31">
        <f>C20/C31</f>
        <v>0.9464285714285714</v>
      </c>
      <c r="E20" s="11">
        <v>2</v>
      </c>
      <c r="F20" s="31">
        <f>E20/C31</f>
        <v>3.5714285714285712E-2</v>
      </c>
      <c r="G20" s="11">
        <v>1</v>
      </c>
      <c r="H20" s="31">
        <f>G20/C31</f>
        <v>1.7857142857142856E-2</v>
      </c>
    </row>
    <row r="21" spans="1:9" ht="63" x14ac:dyDescent="0.25">
      <c r="A21" s="52"/>
      <c r="B21" s="6" t="s">
        <v>22</v>
      </c>
      <c r="C21" s="11">
        <v>19</v>
      </c>
      <c r="D21" s="31">
        <f>C21/27</f>
        <v>0.70370370370370372</v>
      </c>
      <c r="E21" s="11">
        <v>3</v>
      </c>
      <c r="F21" s="31">
        <f>E21/27</f>
        <v>0.1111111111111111</v>
      </c>
      <c r="G21" s="11">
        <v>5</v>
      </c>
      <c r="H21" s="31">
        <f>G21/27</f>
        <v>0.18518518518518517</v>
      </c>
      <c r="I21" s="2" t="s">
        <v>123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0.85052910052910058</v>
      </c>
      <c r="E22" s="31"/>
      <c r="F22" s="31">
        <f t="shared" ref="F22" si="2">AVERAGE(F15:F21)</f>
        <v>6.1791383219954643E-2</v>
      </c>
      <c r="G22" s="31"/>
      <c r="H22" s="31">
        <f>AVERAGE(H15:H21)</f>
        <v>8.7679516250944819E-2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50</v>
      </c>
      <c r="D23" s="31">
        <f>C23/C31</f>
        <v>0.8928571428571429</v>
      </c>
      <c r="E23" s="11">
        <v>3</v>
      </c>
      <c r="F23" s="31">
        <f>E23/C31</f>
        <v>5.3571428571428568E-2</v>
      </c>
      <c r="G23" s="11">
        <v>3</v>
      </c>
      <c r="H23" s="31">
        <f>G23/C31</f>
        <v>5.3571428571428568E-2</v>
      </c>
    </row>
    <row r="24" spans="1:9" ht="47.25" x14ac:dyDescent="0.25">
      <c r="A24" s="51"/>
      <c r="B24" s="6" t="s">
        <v>25</v>
      </c>
      <c r="C24" s="11">
        <f>C31-E24-G24</f>
        <v>52</v>
      </c>
      <c r="D24" s="31">
        <f>C24/C31</f>
        <v>0.9285714285714286</v>
      </c>
      <c r="E24" s="11">
        <v>1</v>
      </c>
      <c r="F24" s="31">
        <f>E24/C31</f>
        <v>1.7857142857142856E-2</v>
      </c>
      <c r="G24" s="11">
        <v>3</v>
      </c>
      <c r="H24" s="31">
        <f>G24/C31</f>
        <v>5.3571428571428568E-2</v>
      </c>
    </row>
    <row r="25" spans="1:9" ht="63" x14ac:dyDescent="0.25">
      <c r="A25" s="51"/>
      <c r="B25" s="6" t="s">
        <v>26</v>
      </c>
      <c r="C25" s="11">
        <f>C31-E25-G25</f>
        <v>46</v>
      </c>
      <c r="D25" s="31">
        <f>C25/C31</f>
        <v>0.8214285714285714</v>
      </c>
      <c r="E25" s="11">
        <v>5</v>
      </c>
      <c r="F25" s="31">
        <f>E25/C31</f>
        <v>8.9285714285714288E-2</v>
      </c>
      <c r="G25" s="11">
        <v>5</v>
      </c>
      <c r="H25" s="31">
        <f>G25/C31</f>
        <v>8.9285714285714288E-2</v>
      </c>
    </row>
    <row r="26" spans="1:9" ht="63" x14ac:dyDescent="0.25">
      <c r="A26" s="52"/>
      <c r="B26" s="6" t="s">
        <v>27</v>
      </c>
      <c r="C26" s="11">
        <f>C31-E26-G26</f>
        <v>42</v>
      </c>
      <c r="D26" s="31">
        <f>C26/C31</f>
        <v>0.75</v>
      </c>
      <c r="E26" s="11">
        <v>2</v>
      </c>
      <c r="F26" s="31">
        <f>E26/C31</f>
        <v>3.5714285714285712E-2</v>
      </c>
      <c r="G26" s="11">
        <v>12</v>
      </c>
      <c r="H26" s="31">
        <f>G26/C31</f>
        <v>0.21428571428571427</v>
      </c>
    </row>
    <row r="27" spans="1:9" ht="63" x14ac:dyDescent="0.25">
      <c r="A27" s="25"/>
      <c r="B27" s="6" t="s">
        <v>32</v>
      </c>
      <c r="C27" s="11">
        <f>C31-E27-G27</f>
        <v>50</v>
      </c>
      <c r="D27" s="31">
        <f>C27/C31</f>
        <v>0.8928571428571429</v>
      </c>
      <c r="E27" s="11">
        <v>1</v>
      </c>
      <c r="F27" s="31">
        <f>E27/C31</f>
        <v>1.7857142857142856E-2</v>
      </c>
      <c r="G27" s="11">
        <v>5</v>
      </c>
      <c r="H27" s="31">
        <f>G27/C31</f>
        <v>8.9285714285714288E-2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0.85714285714285732</v>
      </c>
      <c r="E28" s="32"/>
      <c r="F28" s="32">
        <f t="shared" ref="F28:H28" si="3">AVERAGE(F23:F27)</f>
        <v>4.2857142857142851E-2</v>
      </c>
      <c r="G28" s="32"/>
      <c r="H28" s="32">
        <f t="shared" si="3"/>
        <v>0.1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374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56</v>
      </c>
    </row>
    <row r="32" spans="1:9" ht="31.5" x14ac:dyDescent="0.25">
      <c r="B32" s="3" t="s">
        <v>36</v>
      </c>
      <c r="C32" s="33">
        <f>C31/C30</f>
        <v>0.1497326203208556</v>
      </c>
    </row>
    <row r="33" spans="1:3" ht="33" customHeight="1" x14ac:dyDescent="0.25">
      <c r="B33" s="3" t="s">
        <v>37</v>
      </c>
      <c r="C33" s="33">
        <f>AVERAGE(D28,D22,D14,D11)</f>
        <v>0.87111441798941791</v>
      </c>
    </row>
    <row r="34" spans="1:3" ht="47.25" x14ac:dyDescent="0.25">
      <c r="B34" s="3" t="s">
        <v>38</v>
      </c>
      <c r="C34" s="33">
        <f>AVERAGE(F28,F22,F14,F11)</f>
        <v>5.199121315192743E-2</v>
      </c>
    </row>
    <row r="35" spans="1:3" ht="31.5" x14ac:dyDescent="0.25">
      <c r="B35" s="3" t="s">
        <v>39</v>
      </c>
      <c r="C35" s="33">
        <f>AVERAGE(H28,H22,H14,H11)</f>
        <v>7.6894368858654569E-2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110</v>
      </c>
    </row>
    <row r="39" spans="1:3" x14ac:dyDescent="0.25">
      <c r="A39" s="4">
        <v>2</v>
      </c>
      <c r="B39" s="48" t="s">
        <v>111</v>
      </c>
    </row>
    <row r="40" spans="1:3" x14ac:dyDescent="0.25">
      <c r="A40" s="4">
        <v>3</v>
      </c>
      <c r="B40" s="48" t="s">
        <v>112</v>
      </c>
    </row>
    <row r="41" spans="1:3" x14ac:dyDescent="0.25">
      <c r="A41" s="4">
        <v>4</v>
      </c>
      <c r="B41" s="48" t="s">
        <v>113</v>
      </c>
    </row>
    <row r="42" spans="1:3" x14ac:dyDescent="0.25">
      <c r="A42" s="4">
        <v>5</v>
      </c>
      <c r="B42" s="48" t="s">
        <v>114</v>
      </c>
    </row>
    <row r="43" spans="1:3" x14ac:dyDescent="0.25">
      <c r="A43" s="4">
        <v>6</v>
      </c>
      <c r="B43" s="48" t="s">
        <v>115</v>
      </c>
    </row>
    <row r="44" spans="1:3" x14ac:dyDescent="0.25">
      <c r="A44" s="4">
        <v>7</v>
      </c>
      <c r="B44" s="48" t="s">
        <v>116</v>
      </c>
    </row>
    <row r="45" spans="1:3" x14ac:dyDescent="0.25">
      <c r="A45" s="4">
        <v>8</v>
      </c>
      <c r="B45" s="48" t="s">
        <v>117</v>
      </c>
    </row>
    <row r="46" spans="1:3" x14ac:dyDescent="0.25">
      <c r="A46" s="4">
        <v>9</v>
      </c>
      <c r="B46" s="48" t="s">
        <v>118</v>
      </c>
    </row>
    <row r="47" spans="1:3" x14ac:dyDescent="0.25">
      <c r="A47" s="4">
        <v>10</v>
      </c>
      <c r="B47" s="48" t="s">
        <v>119</v>
      </c>
    </row>
    <row r="48" spans="1:3" x14ac:dyDescent="0.25">
      <c r="A48" s="4">
        <v>11</v>
      </c>
      <c r="B48" s="48" t="s">
        <v>120</v>
      </c>
    </row>
    <row r="49" spans="1:2" x14ac:dyDescent="0.25">
      <c r="A49" s="4">
        <v>12</v>
      </c>
      <c r="B49" s="48" t="s">
        <v>121</v>
      </c>
    </row>
    <row r="50" spans="1:2" x14ac:dyDescent="0.25">
      <c r="A50" s="4">
        <v>13</v>
      </c>
      <c r="B50" s="48" t="s">
        <v>122</v>
      </c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48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42</v>
      </c>
      <c r="D4" s="31">
        <f>C4/C31</f>
        <v>0.7</v>
      </c>
      <c r="E4" s="11">
        <v>13</v>
      </c>
      <c r="F4" s="31">
        <f>E4/C31</f>
        <v>0.21666666666666667</v>
      </c>
      <c r="G4" s="11">
        <v>5</v>
      </c>
      <c r="H4" s="31">
        <f>G4/C31</f>
        <v>8.3333333333333329E-2</v>
      </c>
    </row>
    <row r="5" spans="1:8" ht="78.75" x14ac:dyDescent="0.25">
      <c r="A5" s="51"/>
      <c r="B5" s="5" t="s">
        <v>5</v>
      </c>
      <c r="C5" s="11">
        <f>C31-E5-G5</f>
        <v>22</v>
      </c>
      <c r="D5" s="31">
        <f>C5/C31</f>
        <v>0.36666666666666664</v>
      </c>
      <c r="E5" s="11">
        <v>28</v>
      </c>
      <c r="F5" s="31">
        <f>E5/C31</f>
        <v>0.46666666666666667</v>
      </c>
      <c r="G5" s="11">
        <v>10</v>
      </c>
      <c r="H5" s="31">
        <f>G5/C31</f>
        <v>0.16666666666666666</v>
      </c>
    </row>
    <row r="6" spans="1:8" ht="47.25" x14ac:dyDescent="0.25">
      <c r="A6" s="51"/>
      <c r="B6" s="6" t="s">
        <v>6</v>
      </c>
      <c r="C6" s="11">
        <f>C31-E6-G6</f>
        <v>48</v>
      </c>
      <c r="D6" s="31">
        <f>C6/C31</f>
        <v>0.8</v>
      </c>
      <c r="E6" s="11">
        <v>9</v>
      </c>
      <c r="F6" s="31">
        <f>E6/C31</f>
        <v>0.15</v>
      </c>
      <c r="G6" s="11">
        <v>3</v>
      </c>
      <c r="H6" s="31">
        <f>G6/C31</f>
        <v>0.05</v>
      </c>
    </row>
    <row r="7" spans="1:8" ht="78.75" x14ac:dyDescent="0.25">
      <c r="A7" s="51"/>
      <c r="B7" s="6" t="s">
        <v>7</v>
      </c>
      <c r="C7" s="11">
        <f>C31-E7-G7</f>
        <v>40</v>
      </c>
      <c r="D7" s="31">
        <f>C7/C31</f>
        <v>0.66666666666666663</v>
      </c>
      <c r="E7" s="11">
        <v>8</v>
      </c>
      <c r="F7" s="31">
        <f>E7/C31</f>
        <v>0.13333333333333333</v>
      </c>
      <c r="G7" s="11">
        <v>12</v>
      </c>
      <c r="H7" s="31">
        <f>G7/C31</f>
        <v>0.2</v>
      </c>
    </row>
    <row r="8" spans="1:8" ht="63" x14ac:dyDescent="0.25">
      <c r="A8" s="51"/>
      <c r="B8" s="6" t="s">
        <v>8</v>
      </c>
      <c r="C8" s="11">
        <f>C31-E8-G8</f>
        <v>44</v>
      </c>
      <c r="D8" s="31">
        <f>C8/C31</f>
        <v>0.73333333333333328</v>
      </c>
      <c r="E8" s="11">
        <v>6</v>
      </c>
      <c r="F8" s="31">
        <f>E8/C31</f>
        <v>0.1</v>
      </c>
      <c r="G8" s="11">
        <v>10</v>
      </c>
      <c r="H8" s="31">
        <f>G8/C31</f>
        <v>0.16666666666666666</v>
      </c>
    </row>
    <row r="9" spans="1:8" ht="31.5" x14ac:dyDescent="0.25">
      <c r="A9" s="51"/>
      <c r="B9" s="6" t="s">
        <v>9</v>
      </c>
      <c r="C9" s="11">
        <f>C31-E9-G9</f>
        <v>56</v>
      </c>
      <c r="D9" s="31">
        <f>C9/C31</f>
        <v>0.93333333333333335</v>
      </c>
      <c r="E9" s="11">
        <v>1</v>
      </c>
      <c r="F9" s="31">
        <f>E9/C31</f>
        <v>1.6666666666666666E-2</v>
      </c>
      <c r="G9" s="11">
        <v>3</v>
      </c>
      <c r="H9" s="31">
        <f>G9/C31</f>
        <v>0.05</v>
      </c>
    </row>
    <row r="10" spans="1:8" ht="31.5" x14ac:dyDescent="0.25">
      <c r="A10" s="52"/>
      <c r="B10" s="6" t="s">
        <v>10</v>
      </c>
      <c r="C10" s="11">
        <f>C31-E10-G10</f>
        <v>49</v>
      </c>
      <c r="D10" s="31">
        <f>C10/C31</f>
        <v>0.81666666666666665</v>
      </c>
      <c r="E10" s="11">
        <v>5</v>
      </c>
      <c r="F10" s="31">
        <f>E10/C31</f>
        <v>8.3333333333333329E-2</v>
      </c>
      <c r="G10" s="11">
        <v>6</v>
      </c>
      <c r="H10" s="31">
        <f>G10/C31</f>
        <v>0.1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0.71666666666666667</v>
      </c>
      <c r="E11" s="31"/>
      <c r="F11" s="31">
        <f>AVERAGE(AVERAGE(F4:F10))</f>
        <v>0.16666666666666666</v>
      </c>
      <c r="G11" s="31"/>
      <c r="H11" s="31">
        <f t="shared" ref="H11" si="0">AVERAGE(AVERAGE(H4:H10))</f>
        <v>0.11666666666666667</v>
      </c>
    </row>
    <row r="12" spans="1:8" ht="31.5" x14ac:dyDescent="0.25">
      <c r="A12" s="50" t="s">
        <v>12</v>
      </c>
      <c r="B12" s="6" t="s">
        <v>13</v>
      </c>
      <c r="C12" s="11">
        <f>C31-E12-G12</f>
        <v>56</v>
      </c>
      <c r="D12" s="31">
        <f>C12/C31</f>
        <v>0.93333333333333335</v>
      </c>
      <c r="E12" s="11">
        <v>2</v>
      </c>
      <c r="F12" s="31">
        <f>E12/C31</f>
        <v>3.3333333333333333E-2</v>
      </c>
      <c r="G12" s="11">
        <v>2</v>
      </c>
      <c r="H12" s="31">
        <f>G12/C31</f>
        <v>3.3333333333333333E-2</v>
      </c>
    </row>
    <row r="13" spans="1:8" ht="31.5" x14ac:dyDescent="0.25">
      <c r="A13" s="52"/>
      <c r="B13" s="6" t="s">
        <v>14</v>
      </c>
      <c r="C13" s="11">
        <f>C31-E13-G13</f>
        <v>58</v>
      </c>
      <c r="D13" s="31">
        <f>C13/C31</f>
        <v>0.96666666666666667</v>
      </c>
      <c r="E13" s="11">
        <v>1</v>
      </c>
      <c r="F13" s="31">
        <f>E13/C31</f>
        <v>1.6666666666666666E-2</v>
      </c>
      <c r="G13" s="11">
        <v>1</v>
      </c>
      <c r="H13" s="31">
        <f>G13/C31</f>
        <v>1.6666666666666666E-2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0.95</v>
      </c>
      <c r="E14" s="31"/>
      <c r="F14" s="31">
        <f t="shared" ref="F14" si="1">AVERAGE(AVERAGE(F12:F13))</f>
        <v>2.5000000000000001E-2</v>
      </c>
      <c r="G14" s="31"/>
      <c r="H14" s="31">
        <f>AVERAGE(AVERAGE(H12:H13))</f>
        <v>2.5000000000000001E-2</v>
      </c>
    </row>
    <row r="15" spans="1:8" ht="47.25" x14ac:dyDescent="0.25">
      <c r="A15" s="50" t="s">
        <v>15</v>
      </c>
      <c r="B15" s="6" t="s">
        <v>16</v>
      </c>
      <c r="C15" s="11">
        <f>C31-E15-G15</f>
        <v>54</v>
      </c>
      <c r="D15" s="31">
        <f>C15/C31</f>
        <v>0.9</v>
      </c>
      <c r="E15" s="11">
        <v>1</v>
      </c>
      <c r="F15" s="31">
        <f>E15/C31</f>
        <v>1.6666666666666666E-2</v>
      </c>
      <c r="G15" s="11">
        <v>5</v>
      </c>
      <c r="H15" s="31">
        <f>G15/C31</f>
        <v>8.3333333333333329E-2</v>
      </c>
    </row>
    <row r="16" spans="1:8" ht="63" x14ac:dyDescent="0.25">
      <c r="A16" s="51"/>
      <c r="B16" s="6" t="s">
        <v>17</v>
      </c>
      <c r="C16" s="11">
        <f>C31-E16-G16</f>
        <v>48</v>
      </c>
      <c r="D16" s="31">
        <f>C16/C31</f>
        <v>0.8</v>
      </c>
      <c r="E16" s="11">
        <v>5</v>
      </c>
      <c r="F16" s="31">
        <f>E16/C31</f>
        <v>8.3333333333333329E-2</v>
      </c>
      <c r="G16" s="11">
        <v>7</v>
      </c>
      <c r="H16" s="31">
        <f>G16/C31</f>
        <v>0.11666666666666667</v>
      </c>
    </row>
    <row r="17" spans="1:9" ht="31.5" x14ac:dyDescent="0.25">
      <c r="A17" s="51"/>
      <c r="B17" s="6" t="s">
        <v>18</v>
      </c>
      <c r="C17" s="11">
        <f>C31-E17-G17</f>
        <v>53</v>
      </c>
      <c r="D17" s="31">
        <f>C17/C31</f>
        <v>0.8833333333333333</v>
      </c>
      <c r="E17" s="11">
        <v>2</v>
      </c>
      <c r="F17" s="31">
        <f>E17/C31</f>
        <v>3.3333333333333333E-2</v>
      </c>
      <c r="G17" s="11">
        <v>5</v>
      </c>
      <c r="H17" s="31">
        <f>G17/C31</f>
        <v>8.3333333333333329E-2</v>
      </c>
    </row>
    <row r="18" spans="1:9" ht="31.5" x14ac:dyDescent="0.25">
      <c r="A18" s="51"/>
      <c r="B18" s="6" t="s">
        <v>19</v>
      </c>
      <c r="C18" s="11">
        <f>C31-E18-G18</f>
        <v>54</v>
      </c>
      <c r="D18" s="31">
        <f>C18/C31</f>
        <v>0.9</v>
      </c>
      <c r="E18" s="11">
        <v>3</v>
      </c>
      <c r="F18" s="31">
        <f>E18/C31</f>
        <v>0.05</v>
      </c>
      <c r="G18" s="11">
        <v>3</v>
      </c>
      <c r="H18" s="31">
        <f>G18/C31</f>
        <v>0.05</v>
      </c>
    </row>
    <row r="19" spans="1:9" ht="47.25" x14ac:dyDescent="0.25">
      <c r="A19" s="51"/>
      <c r="B19" s="6" t="s">
        <v>20</v>
      </c>
      <c r="C19" s="11">
        <f>C31-E19-G19</f>
        <v>50</v>
      </c>
      <c r="D19" s="31">
        <f>C19/C31</f>
        <v>0.83333333333333337</v>
      </c>
      <c r="E19" s="11">
        <v>5</v>
      </c>
      <c r="F19" s="31">
        <f>E19/C31</f>
        <v>8.3333333333333329E-2</v>
      </c>
      <c r="G19" s="11">
        <v>5</v>
      </c>
      <c r="H19" s="31">
        <f>G19/C31</f>
        <v>8.3333333333333329E-2</v>
      </c>
    </row>
    <row r="20" spans="1:9" ht="47.25" x14ac:dyDescent="0.25">
      <c r="A20" s="51"/>
      <c r="B20" s="6" t="s">
        <v>21</v>
      </c>
      <c r="C20" s="11">
        <f>C31-E20-G20</f>
        <v>58</v>
      </c>
      <c r="D20" s="31">
        <f>C20/C31</f>
        <v>0.96666666666666667</v>
      </c>
      <c r="E20" s="11">
        <v>1</v>
      </c>
      <c r="F20" s="31">
        <f>E20/C31</f>
        <v>1.6666666666666666E-2</v>
      </c>
      <c r="G20" s="11">
        <v>1</v>
      </c>
      <c r="H20" s="31">
        <f>G20/C31</f>
        <v>1.6666666666666666E-2</v>
      </c>
    </row>
    <row r="21" spans="1:9" ht="63" x14ac:dyDescent="0.25">
      <c r="A21" s="52"/>
      <c r="B21" s="6" t="s">
        <v>22</v>
      </c>
      <c r="C21" s="11">
        <v>13</v>
      </c>
      <c r="D21" s="31">
        <f>C21/20</f>
        <v>0.65</v>
      </c>
      <c r="E21" s="11">
        <v>1</v>
      </c>
      <c r="F21" s="31">
        <f>E21/20</f>
        <v>0.05</v>
      </c>
      <c r="G21" s="11">
        <v>6</v>
      </c>
      <c r="H21" s="31">
        <f>G21/20</f>
        <v>0.3</v>
      </c>
      <c r="I21" s="2" t="s">
        <v>131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0.84761904761904761</v>
      </c>
      <c r="E22" s="31"/>
      <c r="F22" s="31">
        <f t="shared" ref="F22" si="2">AVERAGE(F15:F21)</f>
        <v>4.7619047619047616E-2</v>
      </c>
      <c r="G22" s="31"/>
      <c r="H22" s="31">
        <f>AVERAGE(H15:H21)</f>
        <v>0.10476190476190475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54</v>
      </c>
      <c r="D23" s="31">
        <f>C23/C31</f>
        <v>0.9</v>
      </c>
      <c r="E23" s="11">
        <v>3</v>
      </c>
      <c r="F23" s="31">
        <f>E23/C31</f>
        <v>0.05</v>
      </c>
      <c r="G23" s="11">
        <v>3</v>
      </c>
      <c r="H23" s="31">
        <f>G23/C31</f>
        <v>0.05</v>
      </c>
    </row>
    <row r="24" spans="1:9" ht="47.25" x14ac:dyDescent="0.25">
      <c r="A24" s="51"/>
      <c r="B24" s="6" t="s">
        <v>25</v>
      </c>
      <c r="C24" s="11">
        <f>C31-E24-G24</f>
        <v>51</v>
      </c>
      <c r="D24" s="31">
        <f>C24/C31</f>
        <v>0.85</v>
      </c>
      <c r="E24" s="11">
        <v>2</v>
      </c>
      <c r="F24" s="31">
        <f>E24/C31</f>
        <v>3.3333333333333333E-2</v>
      </c>
      <c r="G24" s="11">
        <v>7</v>
      </c>
      <c r="H24" s="31">
        <f>G24/C31</f>
        <v>0.11666666666666667</v>
      </c>
    </row>
    <row r="25" spans="1:9" ht="63" x14ac:dyDescent="0.25">
      <c r="A25" s="51"/>
      <c r="B25" s="6" t="s">
        <v>26</v>
      </c>
      <c r="C25" s="11">
        <f>C31-E25-G25</f>
        <v>45</v>
      </c>
      <c r="D25" s="31">
        <f>C25/C31</f>
        <v>0.75</v>
      </c>
      <c r="E25" s="11">
        <v>3</v>
      </c>
      <c r="F25" s="31">
        <f>E25/C31</f>
        <v>0.05</v>
      </c>
      <c r="G25" s="11">
        <v>12</v>
      </c>
      <c r="H25" s="31">
        <f>G25/C31</f>
        <v>0.2</v>
      </c>
    </row>
    <row r="26" spans="1:9" ht="63" x14ac:dyDescent="0.25">
      <c r="A26" s="52"/>
      <c r="B26" s="6" t="s">
        <v>27</v>
      </c>
      <c r="C26" s="11">
        <f>C31-E26-G26</f>
        <v>43</v>
      </c>
      <c r="D26" s="31">
        <f>C26/C31</f>
        <v>0.71666666666666667</v>
      </c>
      <c r="E26" s="11">
        <v>2</v>
      </c>
      <c r="F26" s="31">
        <f>E26/C31</f>
        <v>3.3333333333333333E-2</v>
      </c>
      <c r="G26" s="11">
        <v>15</v>
      </c>
      <c r="H26" s="31">
        <f>G26/C31</f>
        <v>0.25</v>
      </c>
    </row>
    <row r="27" spans="1:9" ht="63" x14ac:dyDescent="0.25">
      <c r="A27" s="25"/>
      <c r="B27" s="6" t="s">
        <v>32</v>
      </c>
      <c r="C27" s="11">
        <f>C31-E27-G27</f>
        <v>53</v>
      </c>
      <c r="D27" s="31">
        <f>C27/C31</f>
        <v>0.8833333333333333</v>
      </c>
      <c r="E27" s="11">
        <v>2</v>
      </c>
      <c r="F27" s="31">
        <f>E27/C31</f>
        <v>3.3333333333333333E-2</v>
      </c>
      <c r="G27" s="11">
        <v>5</v>
      </c>
      <c r="H27" s="31">
        <f>G27/C31</f>
        <v>8.3333333333333329E-2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0.82</v>
      </c>
      <c r="E28" s="32"/>
      <c r="F28" s="32">
        <f t="shared" ref="F28:H28" si="3">AVERAGE(F23:F27)</f>
        <v>0.04</v>
      </c>
      <c r="G28" s="32"/>
      <c r="H28" s="32">
        <f t="shared" si="3"/>
        <v>0.14000000000000001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255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60</v>
      </c>
    </row>
    <row r="32" spans="1:9" ht="31.5" x14ac:dyDescent="0.25">
      <c r="B32" s="3" t="s">
        <v>36</v>
      </c>
      <c r="C32" s="33">
        <f>C31/C30</f>
        <v>0.23529411764705882</v>
      </c>
    </row>
    <row r="33" spans="1:3" ht="33" customHeight="1" x14ac:dyDescent="0.25">
      <c r="B33" s="3" t="s">
        <v>37</v>
      </c>
      <c r="C33" s="33">
        <f>AVERAGE(D28,D22,D14,D11)</f>
        <v>0.83357142857142863</v>
      </c>
    </row>
    <row r="34" spans="1:3" ht="47.25" x14ac:dyDescent="0.25">
      <c r="B34" s="3" t="s">
        <v>38</v>
      </c>
      <c r="C34" s="33">
        <f>AVERAGE(F28,F22,F14,F11)</f>
        <v>6.9821428571428562E-2</v>
      </c>
    </row>
    <row r="35" spans="1:3" ht="31.5" x14ac:dyDescent="0.25">
      <c r="B35" s="3" t="s">
        <v>39</v>
      </c>
      <c r="C35" s="33">
        <f>AVERAGE(H28,H22,H14,H11)</f>
        <v>9.6607142857142864E-2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124</v>
      </c>
    </row>
    <row r="39" spans="1:3" x14ac:dyDescent="0.25">
      <c r="A39" s="2">
        <v>2</v>
      </c>
      <c r="B39" s="48" t="s">
        <v>125</v>
      </c>
    </row>
    <row r="40" spans="1:3" x14ac:dyDescent="0.25">
      <c r="A40" s="4">
        <v>3</v>
      </c>
      <c r="B40" s="48" t="s">
        <v>126</v>
      </c>
    </row>
    <row r="41" spans="1:3" x14ac:dyDescent="0.25">
      <c r="A41" s="2">
        <v>4</v>
      </c>
      <c r="B41" s="48" t="s">
        <v>127</v>
      </c>
    </row>
    <row r="42" spans="1:3" x14ac:dyDescent="0.25">
      <c r="A42" s="4">
        <v>5</v>
      </c>
      <c r="B42" s="48" t="s">
        <v>128</v>
      </c>
    </row>
    <row r="43" spans="1:3" x14ac:dyDescent="0.25">
      <c r="A43" s="2">
        <v>6</v>
      </c>
      <c r="B43" s="48" t="s">
        <v>129</v>
      </c>
    </row>
    <row r="44" spans="1:3" x14ac:dyDescent="0.25">
      <c r="A44" s="4">
        <v>7</v>
      </c>
      <c r="B44" s="48" t="s">
        <v>130</v>
      </c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B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49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31</v>
      </c>
      <c r="D4" s="31">
        <f>C4/C31</f>
        <v>0.91176470588235292</v>
      </c>
      <c r="E4" s="11">
        <v>0</v>
      </c>
      <c r="F4" s="31">
        <f>E4/C31</f>
        <v>0</v>
      </c>
      <c r="G4" s="11">
        <v>3</v>
      </c>
      <c r="H4" s="31">
        <f>G4/C31</f>
        <v>8.8235294117647065E-2</v>
      </c>
    </row>
    <row r="5" spans="1:8" ht="78.75" x14ac:dyDescent="0.25">
      <c r="A5" s="51"/>
      <c r="B5" s="5" t="s">
        <v>5</v>
      </c>
      <c r="C5" s="11">
        <f>C31-E5-G5</f>
        <v>10</v>
      </c>
      <c r="D5" s="31">
        <f>C5/C31</f>
        <v>0.29411764705882354</v>
      </c>
      <c r="E5" s="11">
        <v>11</v>
      </c>
      <c r="F5" s="31">
        <f>E5/C31</f>
        <v>0.3235294117647059</v>
      </c>
      <c r="G5" s="11">
        <v>13</v>
      </c>
      <c r="H5" s="31">
        <f>G5/C31</f>
        <v>0.38235294117647056</v>
      </c>
    </row>
    <row r="6" spans="1:8" ht="47.25" x14ac:dyDescent="0.25">
      <c r="A6" s="51"/>
      <c r="B6" s="6" t="s">
        <v>6</v>
      </c>
      <c r="C6" s="11">
        <f>C31-E6-G6</f>
        <v>34</v>
      </c>
      <c r="D6" s="31">
        <f>C6/C31</f>
        <v>1</v>
      </c>
      <c r="E6" s="11">
        <v>0</v>
      </c>
      <c r="F6" s="31">
        <f>E6/C31</f>
        <v>0</v>
      </c>
      <c r="G6" s="11">
        <v>0</v>
      </c>
      <c r="H6" s="31">
        <f>G6/C31</f>
        <v>0</v>
      </c>
    </row>
    <row r="7" spans="1:8" ht="78.75" x14ac:dyDescent="0.25">
      <c r="A7" s="51"/>
      <c r="B7" s="6" t="s">
        <v>7</v>
      </c>
      <c r="C7" s="11">
        <f>C31-E7-G7</f>
        <v>34</v>
      </c>
      <c r="D7" s="31">
        <f>C7/C31</f>
        <v>1</v>
      </c>
      <c r="E7" s="11">
        <v>0</v>
      </c>
      <c r="F7" s="31">
        <f>E7/C31</f>
        <v>0</v>
      </c>
      <c r="G7" s="11">
        <v>0</v>
      </c>
      <c r="H7" s="31">
        <f>G7/C31</f>
        <v>0</v>
      </c>
    </row>
    <row r="8" spans="1:8" ht="63" x14ac:dyDescent="0.25">
      <c r="A8" s="51"/>
      <c r="B8" s="6" t="s">
        <v>8</v>
      </c>
      <c r="C8" s="11">
        <f>C31-E8-G8</f>
        <v>34</v>
      </c>
      <c r="D8" s="31">
        <f>C8/C31</f>
        <v>1</v>
      </c>
      <c r="E8" s="11">
        <v>0</v>
      </c>
      <c r="F8" s="31">
        <f>E8/C31</f>
        <v>0</v>
      </c>
      <c r="G8" s="11">
        <v>0</v>
      </c>
      <c r="H8" s="31">
        <f>G8/C31</f>
        <v>0</v>
      </c>
    </row>
    <row r="9" spans="1:8" ht="31.5" x14ac:dyDescent="0.25">
      <c r="A9" s="51"/>
      <c r="B9" s="6" t="s">
        <v>9</v>
      </c>
      <c r="C9" s="11">
        <f>C31-E9-G9</f>
        <v>34</v>
      </c>
      <c r="D9" s="31">
        <f>C9/C31</f>
        <v>1</v>
      </c>
      <c r="E9" s="11">
        <v>0</v>
      </c>
      <c r="F9" s="31">
        <f>E9/C31</f>
        <v>0</v>
      </c>
      <c r="G9" s="11">
        <v>0</v>
      </c>
      <c r="H9" s="31">
        <f>G9/C31</f>
        <v>0</v>
      </c>
    </row>
    <row r="10" spans="1:8" ht="31.5" x14ac:dyDescent="0.25">
      <c r="A10" s="52"/>
      <c r="B10" s="6" t="s">
        <v>10</v>
      </c>
      <c r="C10" s="11">
        <f>C31-E10-G10</f>
        <v>33</v>
      </c>
      <c r="D10" s="31">
        <f>C10/C31</f>
        <v>0.97058823529411764</v>
      </c>
      <c r="E10" s="11">
        <v>0</v>
      </c>
      <c r="F10" s="31">
        <f>E10/C31</f>
        <v>0</v>
      </c>
      <c r="G10" s="11">
        <v>1</v>
      </c>
      <c r="H10" s="31">
        <f>G10/C31</f>
        <v>2.9411764705882353E-2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0.88235294117647067</v>
      </c>
      <c r="E11" s="31"/>
      <c r="F11" s="31">
        <f>AVERAGE(AVERAGE(F4:F10))</f>
        <v>4.6218487394957986E-2</v>
      </c>
      <c r="G11" s="31"/>
      <c r="H11" s="31">
        <f t="shared" ref="H11" si="0">AVERAGE(AVERAGE(H4:H10))</f>
        <v>7.1428571428571425E-2</v>
      </c>
    </row>
    <row r="12" spans="1:8" ht="31.5" x14ac:dyDescent="0.25">
      <c r="A12" s="50" t="s">
        <v>12</v>
      </c>
      <c r="B12" s="6" t="s">
        <v>13</v>
      </c>
      <c r="C12" s="11">
        <f>C31-E12-G12</f>
        <v>33</v>
      </c>
      <c r="D12" s="31">
        <f>C12/C31</f>
        <v>0.97058823529411764</v>
      </c>
      <c r="E12" s="11">
        <v>0</v>
      </c>
      <c r="F12" s="31">
        <f>E12/C31</f>
        <v>0</v>
      </c>
      <c r="G12" s="11">
        <v>1</v>
      </c>
      <c r="H12" s="31">
        <f>G12/C31</f>
        <v>2.9411764705882353E-2</v>
      </c>
    </row>
    <row r="13" spans="1:8" ht="31.5" x14ac:dyDescent="0.25">
      <c r="A13" s="52"/>
      <c r="B13" s="6" t="s">
        <v>14</v>
      </c>
      <c r="C13" s="11">
        <f>C31-E13-G13</f>
        <v>34</v>
      </c>
      <c r="D13" s="31">
        <f>C13/C31</f>
        <v>1</v>
      </c>
      <c r="E13" s="11">
        <v>0</v>
      </c>
      <c r="F13" s="31">
        <f>E13/C31</f>
        <v>0</v>
      </c>
      <c r="G13" s="11">
        <v>0</v>
      </c>
      <c r="H13" s="31">
        <f>G13/C31</f>
        <v>0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0.98529411764705888</v>
      </c>
      <c r="E14" s="31"/>
      <c r="F14" s="31">
        <f t="shared" ref="F14" si="1">AVERAGE(AVERAGE(F12:F13))</f>
        <v>0</v>
      </c>
      <c r="G14" s="31"/>
      <c r="H14" s="31">
        <f>AVERAGE(AVERAGE(H12:H13))</f>
        <v>1.4705882352941176E-2</v>
      </c>
    </row>
    <row r="15" spans="1:8" ht="47.25" x14ac:dyDescent="0.25">
      <c r="A15" s="50" t="s">
        <v>15</v>
      </c>
      <c r="B15" s="6" t="s">
        <v>16</v>
      </c>
      <c r="C15" s="11">
        <f>C31-E15-G15</f>
        <v>33</v>
      </c>
      <c r="D15" s="31">
        <f>C15/C31</f>
        <v>0.97058823529411764</v>
      </c>
      <c r="E15" s="11">
        <v>0</v>
      </c>
      <c r="F15" s="31">
        <f>E15/C31</f>
        <v>0</v>
      </c>
      <c r="G15" s="11">
        <v>1</v>
      </c>
      <c r="H15" s="31">
        <f>G15/C31</f>
        <v>2.9411764705882353E-2</v>
      </c>
    </row>
    <row r="16" spans="1:8" ht="63" x14ac:dyDescent="0.25">
      <c r="A16" s="51"/>
      <c r="B16" s="6" t="s">
        <v>17</v>
      </c>
      <c r="C16" s="11">
        <f>C31-E16-G16</f>
        <v>34</v>
      </c>
      <c r="D16" s="31">
        <f>C16/C31</f>
        <v>1</v>
      </c>
      <c r="E16" s="11">
        <v>0</v>
      </c>
      <c r="F16" s="31">
        <f>E16/C31</f>
        <v>0</v>
      </c>
      <c r="G16" s="11">
        <v>0</v>
      </c>
      <c r="H16" s="31">
        <f>G16/C31</f>
        <v>0</v>
      </c>
    </row>
    <row r="17" spans="1:9" ht="31.5" x14ac:dyDescent="0.25">
      <c r="A17" s="51"/>
      <c r="B17" s="6" t="s">
        <v>18</v>
      </c>
      <c r="C17" s="11">
        <f>C31-E17-G17</f>
        <v>34</v>
      </c>
      <c r="D17" s="31">
        <f>C17/C31</f>
        <v>1</v>
      </c>
      <c r="E17" s="11">
        <v>0</v>
      </c>
      <c r="F17" s="31">
        <f>E17/C31</f>
        <v>0</v>
      </c>
      <c r="G17" s="11">
        <v>0</v>
      </c>
      <c r="H17" s="31">
        <f>G17/C31</f>
        <v>0</v>
      </c>
    </row>
    <row r="18" spans="1:9" ht="31.5" x14ac:dyDescent="0.25">
      <c r="A18" s="51"/>
      <c r="B18" s="6" t="s">
        <v>19</v>
      </c>
      <c r="C18" s="11">
        <f>C31-E18-G18</f>
        <v>34</v>
      </c>
      <c r="D18" s="31">
        <f>C18/C31</f>
        <v>1</v>
      </c>
      <c r="E18" s="11">
        <v>0</v>
      </c>
      <c r="F18" s="31">
        <f>E18/C31</f>
        <v>0</v>
      </c>
      <c r="G18" s="11">
        <v>0</v>
      </c>
      <c r="H18" s="31">
        <f>G18/C31</f>
        <v>0</v>
      </c>
    </row>
    <row r="19" spans="1:9" ht="47.25" x14ac:dyDescent="0.25">
      <c r="A19" s="51"/>
      <c r="B19" s="6" t="s">
        <v>20</v>
      </c>
      <c r="C19" s="11">
        <f>C31-E19-G19</f>
        <v>34</v>
      </c>
      <c r="D19" s="31">
        <f>C19/C31</f>
        <v>1</v>
      </c>
      <c r="E19" s="11">
        <v>0</v>
      </c>
      <c r="F19" s="31">
        <f>E19/C31</f>
        <v>0</v>
      </c>
      <c r="G19" s="11">
        <v>0</v>
      </c>
      <c r="H19" s="31">
        <f>G19/C31</f>
        <v>0</v>
      </c>
    </row>
    <row r="20" spans="1:9" ht="47.25" x14ac:dyDescent="0.25">
      <c r="A20" s="51"/>
      <c r="B20" s="6" t="s">
        <v>21</v>
      </c>
      <c r="C20" s="11">
        <f>C31-E20-G20</f>
        <v>34</v>
      </c>
      <c r="D20" s="31">
        <f>C20/C31</f>
        <v>1</v>
      </c>
      <c r="E20" s="11">
        <v>0</v>
      </c>
      <c r="F20" s="31">
        <f>E20/C31</f>
        <v>0</v>
      </c>
      <c r="G20" s="11">
        <v>0</v>
      </c>
      <c r="H20" s="31">
        <f>G20/C31</f>
        <v>0</v>
      </c>
    </row>
    <row r="21" spans="1:9" ht="63" x14ac:dyDescent="0.25">
      <c r="A21" s="52"/>
      <c r="B21" s="6" t="s">
        <v>22</v>
      </c>
      <c r="C21" s="11">
        <v>16</v>
      </c>
      <c r="D21" s="31">
        <f>C21/16</f>
        <v>1</v>
      </c>
      <c r="E21" s="11">
        <v>0</v>
      </c>
      <c r="F21" s="31">
        <f>E21/16</f>
        <v>0</v>
      </c>
      <c r="G21" s="11">
        <v>0</v>
      </c>
      <c r="H21" s="31">
        <f>G21/16</f>
        <v>0</v>
      </c>
      <c r="I21" s="2" t="s">
        <v>132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0.99579831932773111</v>
      </c>
      <c r="E22" s="31"/>
      <c r="F22" s="31">
        <f t="shared" ref="F22" si="2">AVERAGE(F15:F21)</f>
        <v>0</v>
      </c>
      <c r="G22" s="31"/>
      <c r="H22" s="31">
        <f>AVERAGE(H15:H21)</f>
        <v>4.2016806722689074E-3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34</v>
      </c>
      <c r="D23" s="31">
        <f>C23/C31</f>
        <v>1</v>
      </c>
      <c r="E23" s="11">
        <v>0</v>
      </c>
      <c r="F23" s="31">
        <f>E23/C31</f>
        <v>0</v>
      </c>
      <c r="G23" s="11">
        <v>0</v>
      </c>
      <c r="H23" s="31">
        <f>G23/C31</f>
        <v>0</v>
      </c>
    </row>
    <row r="24" spans="1:9" ht="47.25" x14ac:dyDescent="0.25">
      <c r="A24" s="51"/>
      <c r="B24" s="6" t="s">
        <v>25</v>
      </c>
      <c r="C24" s="11">
        <f>C31-E24-G24</f>
        <v>34</v>
      </c>
      <c r="D24" s="31">
        <f>C24/C31</f>
        <v>1</v>
      </c>
      <c r="E24" s="11">
        <v>0</v>
      </c>
      <c r="F24" s="31">
        <f>E24/C31</f>
        <v>0</v>
      </c>
      <c r="G24" s="11">
        <v>0</v>
      </c>
      <c r="H24" s="31">
        <f>G24/C31</f>
        <v>0</v>
      </c>
    </row>
    <row r="25" spans="1:9" ht="63" x14ac:dyDescent="0.25">
      <c r="A25" s="51"/>
      <c r="B25" s="6" t="s">
        <v>26</v>
      </c>
      <c r="C25" s="11">
        <f>C31-E25-G25</f>
        <v>34</v>
      </c>
      <c r="D25" s="31">
        <f>C25/C31</f>
        <v>1</v>
      </c>
      <c r="E25" s="11">
        <v>0</v>
      </c>
      <c r="F25" s="31">
        <f>E25/C31</f>
        <v>0</v>
      </c>
      <c r="G25" s="11">
        <v>0</v>
      </c>
      <c r="H25" s="31">
        <f>G25/C31</f>
        <v>0</v>
      </c>
    </row>
    <row r="26" spans="1:9" ht="63" x14ac:dyDescent="0.25">
      <c r="A26" s="52"/>
      <c r="B26" s="6" t="s">
        <v>27</v>
      </c>
      <c r="C26" s="11">
        <f>C31-E26-G26</f>
        <v>34</v>
      </c>
      <c r="D26" s="31">
        <f>C26/C31</f>
        <v>1</v>
      </c>
      <c r="E26" s="11">
        <v>0</v>
      </c>
      <c r="F26" s="31">
        <f>E26/C31</f>
        <v>0</v>
      </c>
      <c r="G26" s="11">
        <v>0</v>
      </c>
      <c r="H26" s="31">
        <f>G26/C31</f>
        <v>0</v>
      </c>
    </row>
    <row r="27" spans="1:9" ht="63" x14ac:dyDescent="0.25">
      <c r="A27" s="25"/>
      <c r="B27" s="6" t="s">
        <v>32</v>
      </c>
      <c r="C27" s="11">
        <f>C31-E27-G27</f>
        <v>34</v>
      </c>
      <c r="D27" s="31">
        <f>C27/C31</f>
        <v>1</v>
      </c>
      <c r="E27" s="11">
        <v>0</v>
      </c>
      <c r="F27" s="31">
        <f>E27/C31</f>
        <v>0</v>
      </c>
      <c r="G27" s="11">
        <v>0</v>
      </c>
      <c r="H27" s="31">
        <f>G27/C31</f>
        <v>0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1</v>
      </c>
      <c r="E28" s="32"/>
      <c r="F28" s="32">
        <f t="shared" ref="F28:H28" si="3">AVERAGE(F23:F27)</f>
        <v>0</v>
      </c>
      <c r="G28" s="32"/>
      <c r="H28" s="32">
        <f t="shared" si="3"/>
        <v>0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207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34</v>
      </c>
    </row>
    <row r="32" spans="1:9" ht="31.5" x14ac:dyDescent="0.25">
      <c r="B32" s="3" t="s">
        <v>36</v>
      </c>
      <c r="C32" s="33">
        <f>C31/C30</f>
        <v>0.16425120772946861</v>
      </c>
    </row>
    <row r="33" spans="1:3" ht="33" customHeight="1" x14ac:dyDescent="0.25">
      <c r="B33" s="3" t="s">
        <v>37</v>
      </c>
      <c r="C33" s="33">
        <f>AVERAGE(D28,D22,D14,D11)</f>
        <v>0.96586134453781514</v>
      </c>
    </row>
    <row r="34" spans="1:3" ht="47.25" x14ac:dyDescent="0.25">
      <c r="B34" s="3" t="s">
        <v>38</v>
      </c>
      <c r="C34" s="33">
        <f>AVERAGE(F28,F22,F14,F11)</f>
        <v>1.1554621848739496E-2</v>
      </c>
    </row>
    <row r="35" spans="1:3" ht="31.5" x14ac:dyDescent="0.25">
      <c r="B35" s="3" t="s">
        <v>39</v>
      </c>
      <c r="C35" s="33">
        <f>AVERAGE(H28,H22,H14,H11)</f>
        <v>2.2584033613445378E-2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2">
        <v>1</v>
      </c>
      <c r="B38" s="44" t="s">
        <v>133</v>
      </c>
    </row>
    <row r="39" spans="1:3" x14ac:dyDescent="0.25">
      <c r="B39" s="44"/>
    </row>
    <row r="40" spans="1:3" x14ac:dyDescent="0.25">
      <c r="B40" s="44"/>
    </row>
    <row r="41" spans="1:3" x14ac:dyDescent="0.25">
      <c r="B41" s="44"/>
    </row>
    <row r="42" spans="1:3" x14ac:dyDescent="0.25">
      <c r="B42" s="44"/>
    </row>
    <row r="43" spans="1:3" x14ac:dyDescent="0.25">
      <c r="B43" s="44"/>
    </row>
    <row r="44" spans="1:3" x14ac:dyDescent="0.25">
      <c r="B44" s="44"/>
    </row>
    <row r="45" spans="1:3" x14ac:dyDescent="0.25">
      <c r="B45" s="44"/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B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35</v>
      </c>
      <c r="D4" s="31">
        <f>C4/C31</f>
        <v>0.92105263157894735</v>
      </c>
      <c r="E4" s="11">
        <v>2</v>
      </c>
      <c r="F4" s="31">
        <f>E4/C31</f>
        <v>5.2631578947368418E-2</v>
      </c>
      <c r="G4" s="11">
        <v>1</v>
      </c>
      <c r="H4" s="31">
        <f>G4/C31</f>
        <v>2.6315789473684209E-2</v>
      </c>
    </row>
    <row r="5" spans="1:8" ht="78.75" x14ac:dyDescent="0.25">
      <c r="A5" s="51"/>
      <c r="B5" s="5" t="s">
        <v>5</v>
      </c>
      <c r="C5" s="11">
        <f>C31-E5-G5</f>
        <v>20</v>
      </c>
      <c r="D5" s="31">
        <f>C5/C31</f>
        <v>0.52631578947368418</v>
      </c>
      <c r="E5" s="11">
        <v>11</v>
      </c>
      <c r="F5" s="31">
        <f>E5/C31</f>
        <v>0.28947368421052633</v>
      </c>
      <c r="G5" s="11">
        <v>7</v>
      </c>
      <c r="H5" s="31">
        <f>G5/C31</f>
        <v>0.18421052631578946</v>
      </c>
    </row>
    <row r="6" spans="1:8" ht="47.25" x14ac:dyDescent="0.25">
      <c r="A6" s="51"/>
      <c r="B6" s="6" t="s">
        <v>6</v>
      </c>
      <c r="C6" s="11">
        <f>C31-E6-G6</f>
        <v>38</v>
      </c>
      <c r="D6" s="31">
        <f>C6/C31</f>
        <v>1</v>
      </c>
      <c r="E6" s="11">
        <v>0</v>
      </c>
      <c r="F6" s="31">
        <f>E6/C31</f>
        <v>0</v>
      </c>
      <c r="G6" s="11">
        <v>0</v>
      </c>
      <c r="H6" s="31">
        <f>G6/C31</f>
        <v>0</v>
      </c>
    </row>
    <row r="7" spans="1:8" ht="78.75" x14ac:dyDescent="0.25">
      <c r="A7" s="51"/>
      <c r="B7" s="6" t="s">
        <v>7</v>
      </c>
      <c r="C7" s="11">
        <f>C31-E7-G7</f>
        <v>32</v>
      </c>
      <c r="D7" s="31">
        <f>C7/C31</f>
        <v>0.84210526315789469</v>
      </c>
      <c r="E7" s="11">
        <v>2</v>
      </c>
      <c r="F7" s="31">
        <f>E7/C31</f>
        <v>5.2631578947368418E-2</v>
      </c>
      <c r="G7" s="11">
        <v>4</v>
      </c>
      <c r="H7" s="31">
        <f>G7/C31</f>
        <v>0.10526315789473684</v>
      </c>
    </row>
    <row r="8" spans="1:8" ht="63" x14ac:dyDescent="0.25">
      <c r="A8" s="51"/>
      <c r="B8" s="6" t="s">
        <v>8</v>
      </c>
      <c r="C8" s="11">
        <f>C31-E8-G8</f>
        <v>35</v>
      </c>
      <c r="D8" s="31">
        <f>C8/C31</f>
        <v>0.92105263157894735</v>
      </c>
      <c r="E8" s="11">
        <v>1</v>
      </c>
      <c r="F8" s="31">
        <f>E8/C31</f>
        <v>2.6315789473684209E-2</v>
      </c>
      <c r="G8" s="11">
        <v>2</v>
      </c>
      <c r="H8" s="31">
        <f>G8/C31</f>
        <v>5.2631578947368418E-2</v>
      </c>
    </row>
    <row r="9" spans="1:8" ht="31.5" x14ac:dyDescent="0.25">
      <c r="A9" s="51"/>
      <c r="B9" s="6" t="s">
        <v>9</v>
      </c>
      <c r="C9" s="11">
        <f>C31-E9-G9</f>
        <v>38</v>
      </c>
      <c r="D9" s="31">
        <f>C9/C31</f>
        <v>1</v>
      </c>
      <c r="E9" s="11">
        <v>0</v>
      </c>
      <c r="F9" s="31">
        <f>E9/C31</f>
        <v>0</v>
      </c>
      <c r="G9" s="11">
        <v>0</v>
      </c>
      <c r="H9" s="31">
        <f>G9/C31</f>
        <v>0</v>
      </c>
    </row>
    <row r="10" spans="1:8" ht="31.5" x14ac:dyDescent="0.25">
      <c r="A10" s="52"/>
      <c r="B10" s="6" t="s">
        <v>10</v>
      </c>
      <c r="C10" s="11">
        <f>C31-E10-G10</f>
        <v>29</v>
      </c>
      <c r="D10" s="31">
        <f>C10/C31</f>
        <v>0.76315789473684215</v>
      </c>
      <c r="E10" s="11">
        <v>4</v>
      </c>
      <c r="F10" s="31">
        <f>E10/C31</f>
        <v>0.10526315789473684</v>
      </c>
      <c r="G10" s="11">
        <v>5</v>
      </c>
      <c r="H10" s="31">
        <f>G10/C31</f>
        <v>0.13157894736842105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0.85338345864661658</v>
      </c>
      <c r="E11" s="31"/>
      <c r="F11" s="31">
        <f>AVERAGE(AVERAGE(F4:F10))</f>
        <v>7.5187969924812026E-2</v>
      </c>
      <c r="G11" s="31"/>
      <c r="H11" s="31">
        <f t="shared" ref="H11" si="0">AVERAGE(AVERAGE(H4:H10))</f>
        <v>7.1428571428571425E-2</v>
      </c>
    </row>
    <row r="12" spans="1:8" ht="31.5" x14ac:dyDescent="0.25">
      <c r="A12" s="50" t="s">
        <v>12</v>
      </c>
      <c r="B12" s="6" t="s">
        <v>13</v>
      </c>
      <c r="C12" s="11">
        <f>C31-E12-G12</f>
        <v>33</v>
      </c>
      <c r="D12" s="31">
        <f>C12/C31</f>
        <v>0.86842105263157898</v>
      </c>
      <c r="E12" s="11">
        <v>1</v>
      </c>
      <c r="F12" s="31">
        <f>E12/C31</f>
        <v>2.6315789473684209E-2</v>
      </c>
      <c r="G12" s="11">
        <v>4</v>
      </c>
      <c r="H12" s="31">
        <f>G12/C31</f>
        <v>0.10526315789473684</v>
      </c>
    </row>
    <row r="13" spans="1:8" ht="31.5" x14ac:dyDescent="0.25">
      <c r="A13" s="52"/>
      <c r="B13" s="6" t="s">
        <v>14</v>
      </c>
      <c r="C13" s="11">
        <f>C31-E13-G13</f>
        <v>35</v>
      </c>
      <c r="D13" s="31">
        <f>C13/C31</f>
        <v>0.92105263157894735</v>
      </c>
      <c r="E13" s="11">
        <v>0</v>
      </c>
      <c r="F13" s="31">
        <f>E13/C31</f>
        <v>0</v>
      </c>
      <c r="G13" s="11">
        <v>3</v>
      </c>
      <c r="H13" s="31">
        <f>G13/C31</f>
        <v>7.8947368421052627E-2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0.89473684210526316</v>
      </c>
      <c r="E14" s="31"/>
      <c r="F14" s="31">
        <f t="shared" ref="F14" si="1">AVERAGE(AVERAGE(F12:F13))</f>
        <v>1.3157894736842105E-2</v>
      </c>
      <c r="G14" s="31"/>
      <c r="H14" s="31">
        <f>AVERAGE(AVERAGE(H12:H13))</f>
        <v>9.2105263157894732E-2</v>
      </c>
    </row>
    <row r="15" spans="1:8" ht="47.25" x14ac:dyDescent="0.25">
      <c r="A15" s="50" t="s">
        <v>15</v>
      </c>
      <c r="B15" s="6" t="s">
        <v>16</v>
      </c>
      <c r="C15" s="11">
        <f>C31-E15-G15</f>
        <v>36</v>
      </c>
      <c r="D15" s="31">
        <f>C15/C31</f>
        <v>0.94736842105263153</v>
      </c>
      <c r="E15" s="11">
        <v>0</v>
      </c>
      <c r="F15" s="31">
        <f>E15/C31</f>
        <v>0</v>
      </c>
      <c r="G15" s="11">
        <v>2</v>
      </c>
      <c r="H15" s="31">
        <f>G15/C31</f>
        <v>5.2631578947368418E-2</v>
      </c>
    </row>
    <row r="16" spans="1:8" ht="63" x14ac:dyDescent="0.25">
      <c r="A16" s="51"/>
      <c r="B16" s="6" t="s">
        <v>17</v>
      </c>
      <c r="C16" s="11">
        <f>C31-E16-G16</f>
        <v>31</v>
      </c>
      <c r="D16" s="31">
        <f>C16/C31</f>
        <v>0.81578947368421051</v>
      </c>
      <c r="E16" s="11">
        <v>2</v>
      </c>
      <c r="F16" s="31">
        <f>E16/C31</f>
        <v>5.2631578947368418E-2</v>
      </c>
      <c r="G16" s="11">
        <v>5</v>
      </c>
      <c r="H16" s="31">
        <f>G16/C31</f>
        <v>0.13157894736842105</v>
      </c>
    </row>
    <row r="17" spans="1:9" ht="31.5" x14ac:dyDescent="0.25">
      <c r="A17" s="51"/>
      <c r="B17" s="6" t="s">
        <v>18</v>
      </c>
      <c r="C17" s="11">
        <f>C31-E17-G17</f>
        <v>32</v>
      </c>
      <c r="D17" s="31">
        <f>C17/C31</f>
        <v>0.84210526315789469</v>
      </c>
      <c r="E17" s="11">
        <v>1</v>
      </c>
      <c r="F17" s="31">
        <f>E17/C31</f>
        <v>2.6315789473684209E-2</v>
      </c>
      <c r="G17" s="11">
        <v>5</v>
      </c>
      <c r="H17" s="31">
        <f>G17/C31</f>
        <v>0.13157894736842105</v>
      </c>
    </row>
    <row r="18" spans="1:9" ht="31.5" x14ac:dyDescent="0.25">
      <c r="A18" s="51"/>
      <c r="B18" s="6" t="s">
        <v>19</v>
      </c>
      <c r="C18" s="11">
        <f>C31-E18-G18</f>
        <v>35</v>
      </c>
      <c r="D18" s="31">
        <f>C18/C31</f>
        <v>0.92105263157894735</v>
      </c>
      <c r="E18" s="11">
        <v>1</v>
      </c>
      <c r="F18" s="31">
        <f>E18/C31</f>
        <v>2.6315789473684209E-2</v>
      </c>
      <c r="G18" s="11">
        <v>2</v>
      </c>
      <c r="H18" s="31">
        <f>G18/C31</f>
        <v>5.2631578947368418E-2</v>
      </c>
    </row>
    <row r="19" spans="1:9" ht="47.25" x14ac:dyDescent="0.25">
      <c r="A19" s="51"/>
      <c r="B19" s="6" t="s">
        <v>20</v>
      </c>
      <c r="C19" s="11">
        <f>C31-E19-G19</f>
        <v>34</v>
      </c>
      <c r="D19" s="31">
        <f>C19/C31</f>
        <v>0.89473684210526316</v>
      </c>
      <c r="E19" s="11">
        <v>1</v>
      </c>
      <c r="F19" s="31">
        <f>E19/C31</f>
        <v>2.6315789473684209E-2</v>
      </c>
      <c r="G19" s="11">
        <v>3</v>
      </c>
      <c r="H19" s="31">
        <f>G19/C31</f>
        <v>7.8947368421052627E-2</v>
      </c>
    </row>
    <row r="20" spans="1:9" ht="47.25" x14ac:dyDescent="0.25">
      <c r="A20" s="51"/>
      <c r="B20" s="6" t="s">
        <v>21</v>
      </c>
      <c r="C20" s="11">
        <f>C31-E20-G20</f>
        <v>34</v>
      </c>
      <c r="D20" s="31">
        <f>C20/C31</f>
        <v>0.89473684210526316</v>
      </c>
      <c r="E20" s="11">
        <v>1</v>
      </c>
      <c r="F20" s="31">
        <f>E20/C31</f>
        <v>2.6315789473684209E-2</v>
      </c>
      <c r="G20" s="11">
        <v>3</v>
      </c>
      <c r="H20" s="31">
        <f>G20/C31</f>
        <v>7.8947368421052627E-2</v>
      </c>
    </row>
    <row r="21" spans="1:9" ht="63" x14ac:dyDescent="0.25">
      <c r="A21" s="52"/>
      <c r="B21" s="6" t="s">
        <v>22</v>
      </c>
      <c r="C21" s="11">
        <v>8</v>
      </c>
      <c r="D21" s="31">
        <f>C21/10</f>
        <v>0.8</v>
      </c>
      <c r="E21" s="11">
        <v>1</v>
      </c>
      <c r="F21" s="31">
        <f>E21/10</f>
        <v>0.1</v>
      </c>
      <c r="G21" s="11">
        <v>1</v>
      </c>
      <c r="H21" s="31">
        <f>G21/10</f>
        <v>0.1</v>
      </c>
      <c r="I21" s="2" t="s">
        <v>135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0.87368421052631562</v>
      </c>
      <c r="E22" s="31"/>
      <c r="F22" s="31">
        <f t="shared" ref="F22" si="2">AVERAGE(F15:F21)</f>
        <v>3.6842105263157898E-2</v>
      </c>
      <c r="G22" s="31"/>
      <c r="H22" s="31">
        <f>AVERAGE(H15:H21)</f>
        <v>8.9473684210526302E-2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34</v>
      </c>
      <c r="D23" s="31">
        <f>C23/C31</f>
        <v>0.89473684210526316</v>
      </c>
      <c r="E23" s="11">
        <v>2</v>
      </c>
      <c r="F23" s="31">
        <f>E23/C31</f>
        <v>5.2631578947368418E-2</v>
      </c>
      <c r="G23" s="11">
        <v>2</v>
      </c>
      <c r="H23" s="31">
        <f>G23/C31</f>
        <v>5.2631578947368418E-2</v>
      </c>
    </row>
    <row r="24" spans="1:9" ht="47.25" x14ac:dyDescent="0.25">
      <c r="A24" s="51"/>
      <c r="B24" s="6" t="s">
        <v>25</v>
      </c>
      <c r="C24" s="11">
        <f>C31-E24-G24</f>
        <v>33</v>
      </c>
      <c r="D24" s="31">
        <f>C24/C31</f>
        <v>0.86842105263157898</v>
      </c>
      <c r="E24" s="11">
        <v>1</v>
      </c>
      <c r="F24" s="31">
        <f>E24/C31</f>
        <v>2.6315789473684209E-2</v>
      </c>
      <c r="G24" s="11">
        <v>4</v>
      </c>
      <c r="H24" s="31">
        <f>G24/C31</f>
        <v>0.10526315789473684</v>
      </c>
    </row>
    <row r="25" spans="1:9" ht="63" x14ac:dyDescent="0.25">
      <c r="A25" s="51"/>
      <c r="B25" s="6" t="s">
        <v>26</v>
      </c>
      <c r="C25" s="11">
        <f>C31-E25-G25</f>
        <v>30</v>
      </c>
      <c r="D25" s="31">
        <f>C25/C31</f>
        <v>0.78947368421052633</v>
      </c>
      <c r="E25" s="11">
        <v>2</v>
      </c>
      <c r="F25" s="31">
        <f>E25/C31</f>
        <v>5.2631578947368418E-2</v>
      </c>
      <c r="G25" s="11">
        <v>6</v>
      </c>
      <c r="H25" s="31">
        <f>G25/C31</f>
        <v>0.15789473684210525</v>
      </c>
    </row>
    <row r="26" spans="1:9" ht="63" x14ac:dyDescent="0.25">
      <c r="A26" s="52"/>
      <c r="B26" s="6" t="s">
        <v>27</v>
      </c>
      <c r="C26" s="11">
        <f>C31-E26-G26</f>
        <v>28</v>
      </c>
      <c r="D26" s="31">
        <f>C26/C31</f>
        <v>0.73684210526315785</v>
      </c>
      <c r="E26" s="11">
        <v>2</v>
      </c>
      <c r="F26" s="31">
        <f>E26/C31</f>
        <v>5.2631578947368418E-2</v>
      </c>
      <c r="G26" s="11">
        <v>8</v>
      </c>
      <c r="H26" s="31">
        <f>G26/C31</f>
        <v>0.21052631578947367</v>
      </c>
    </row>
    <row r="27" spans="1:9" ht="63" x14ac:dyDescent="0.25">
      <c r="A27" s="25"/>
      <c r="B27" s="6" t="s">
        <v>32</v>
      </c>
      <c r="C27" s="11">
        <f>C31-E27-G27</f>
        <v>33</v>
      </c>
      <c r="D27" s="31">
        <f>C27/C31</f>
        <v>0.86842105263157898</v>
      </c>
      <c r="E27" s="11">
        <v>2</v>
      </c>
      <c r="F27" s="31">
        <f>E27/C31</f>
        <v>5.2631578947368418E-2</v>
      </c>
      <c r="G27" s="11">
        <v>3</v>
      </c>
      <c r="H27" s="31">
        <f>G27/C31</f>
        <v>7.8947368421052627E-2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0.83157894736842108</v>
      </c>
      <c r="E28" s="32"/>
      <c r="F28" s="32">
        <f t="shared" ref="F28:H28" si="3">AVERAGE(F23:F27)</f>
        <v>4.7368421052631574E-2</v>
      </c>
      <c r="G28" s="32"/>
      <c r="H28" s="32">
        <f t="shared" si="3"/>
        <v>0.12105263157894737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125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38</v>
      </c>
    </row>
    <row r="32" spans="1:9" ht="31.5" x14ac:dyDescent="0.25">
      <c r="B32" s="3" t="s">
        <v>36</v>
      </c>
      <c r="C32" s="33">
        <f>C31/C30</f>
        <v>0.30399999999999999</v>
      </c>
    </row>
    <row r="33" spans="1:3" ht="33" customHeight="1" x14ac:dyDescent="0.25">
      <c r="B33" s="3" t="s">
        <v>37</v>
      </c>
      <c r="C33" s="33">
        <f>AVERAGE(D28,D22,D14,D11)</f>
        <v>0.86334586466165419</v>
      </c>
    </row>
    <row r="34" spans="1:3" ht="47.25" x14ac:dyDescent="0.25">
      <c r="B34" s="3" t="s">
        <v>38</v>
      </c>
      <c r="C34" s="33">
        <f>AVERAGE(F28,F22,F14,F11)</f>
        <v>4.3139097744360901E-2</v>
      </c>
    </row>
    <row r="35" spans="1:3" ht="31.5" x14ac:dyDescent="0.25">
      <c r="B35" s="3" t="s">
        <v>39</v>
      </c>
      <c r="C35" s="33">
        <f>AVERAGE(H28,H22,H14,H11)</f>
        <v>9.3515037593984968E-2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134</v>
      </c>
    </row>
    <row r="39" spans="1:3" x14ac:dyDescent="0.25">
      <c r="A39" s="4"/>
      <c r="B39" s="43"/>
    </row>
    <row r="40" spans="1:3" x14ac:dyDescent="0.25">
      <c r="A40" s="4"/>
      <c r="B40" s="43"/>
    </row>
    <row r="41" spans="1:3" x14ac:dyDescent="0.25">
      <c r="A41" s="4"/>
      <c r="B41" s="43"/>
    </row>
    <row r="42" spans="1:3" x14ac:dyDescent="0.25">
      <c r="A42" s="4"/>
      <c r="B42" s="43"/>
    </row>
    <row r="43" spans="1:3" x14ac:dyDescent="0.25">
      <c r="A43" s="4"/>
      <c r="B43" s="43"/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51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42</v>
      </c>
      <c r="D4" s="31">
        <f>C4/C31</f>
        <v>0.84</v>
      </c>
      <c r="E4" s="11">
        <v>6</v>
      </c>
      <c r="F4" s="31">
        <f>E4/C31</f>
        <v>0.12</v>
      </c>
      <c r="G4" s="11">
        <v>2</v>
      </c>
      <c r="H4" s="31">
        <f>G4/C31</f>
        <v>0.04</v>
      </c>
    </row>
    <row r="5" spans="1:8" ht="78.75" x14ac:dyDescent="0.25">
      <c r="A5" s="51"/>
      <c r="B5" s="5" t="s">
        <v>5</v>
      </c>
      <c r="C5" s="11">
        <f>C31-E5-G5</f>
        <v>40</v>
      </c>
      <c r="D5" s="31">
        <f>C5/C31</f>
        <v>0.8</v>
      </c>
      <c r="E5" s="11">
        <v>7</v>
      </c>
      <c r="F5" s="31">
        <f>E5/C31</f>
        <v>0.14000000000000001</v>
      </c>
      <c r="G5" s="11">
        <v>3</v>
      </c>
      <c r="H5" s="31">
        <f>G5/C31</f>
        <v>0.06</v>
      </c>
    </row>
    <row r="6" spans="1:8" ht="47.25" x14ac:dyDescent="0.25">
      <c r="A6" s="51"/>
      <c r="B6" s="6" t="s">
        <v>6</v>
      </c>
      <c r="C6" s="11">
        <f>C31-E6-G6</f>
        <v>43</v>
      </c>
      <c r="D6" s="31">
        <f>C6/C31</f>
        <v>0.86</v>
      </c>
      <c r="E6" s="11">
        <v>3</v>
      </c>
      <c r="F6" s="31">
        <f>E6/C31</f>
        <v>0.06</v>
      </c>
      <c r="G6" s="11">
        <v>4</v>
      </c>
      <c r="H6" s="31">
        <f>G6/C31</f>
        <v>0.08</v>
      </c>
    </row>
    <row r="7" spans="1:8" ht="78.75" x14ac:dyDescent="0.25">
      <c r="A7" s="51"/>
      <c r="B7" s="6" t="s">
        <v>7</v>
      </c>
      <c r="C7" s="11">
        <f>C31-E7-G7</f>
        <v>37</v>
      </c>
      <c r="D7" s="31">
        <f>C7/C31</f>
        <v>0.74</v>
      </c>
      <c r="E7" s="11">
        <v>6</v>
      </c>
      <c r="F7" s="31">
        <f>E7/C31</f>
        <v>0.12</v>
      </c>
      <c r="G7" s="11">
        <v>7</v>
      </c>
      <c r="H7" s="31">
        <f>G7/C31</f>
        <v>0.14000000000000001</v>
      </c>
    </row>
    <row r="8" spans="1:8" ht="63" x14ac:dyDescent="0.25">
      <c r="A8" s="51"/>
      <c r="B8" s="6" t="s">
        <v>8</v>
      </c>
      <c r="C8" s="11">
        <f>C31-E8-G8</f>
        <v>43</v>
      </c>
      <c r="D8" s="31">
        <f>C8/C31</f>
        <v>0.86</v>
      </c>
      <c r="E8" s="11">
        <v>3</v>
      </c>
      <c r="F8" s="31">
        <f>E8/C31</f>
        <v>0.06</v>
      </c>
      <c r="G8" s="11">
        <v>4</v>
      </c>
      <c r="H8" s="31">
        <f>G8/C31</f>
        <v>0.08</v>
      </c>
    </row>
    <row r="9" spans="1:8" ht="31.5" x14ac:dyDescent="0.25">
      <c r="A9" s="51"/>
      <c r="B9" s="6" t="s">
        <v>9</v>
      </c>
      <c r="C9" s="11">
        <f>C31-E9-G9</f>
        <v>48</v>
      </c>
      <c r="D9" s="31">
        <f>C9/C31</f>
        <v>0.96</v>
      </c>
      <c r="E9" s="11">
        <v>1</v>
      </c>
      <c r="F9" s="31">
        <f>E9/C31</f>
        <v>0.02</v>
      </c>
      <c r="G9" s="11">
        <v>1</v>
      </c>
      <c r="H9" s="31">
        <f>G9/C31</f>
        <v>0.02</v>
      </c>
    </row>
    <row r="10" spans="1:8" ht="31.5" x14ac:dyDescent="0.25">
      <c r="A10" s="52"/>
      <c r="B10" s="6" t="s">
        <v>10</v>
      </c>
      <c r="C10" s="11">
        <f>C31-E10-G10</f>
        <v>47</v>
      </c>
      <c r="D10" s="31">
        <f>C10/C31</f>
        <v>0.94</v>
      </c>
      <c r="E10" s="11">
        <v>0</v>
      </c>
      <c r="F10" s="31">
        <f>E10/C31</f>
        <v>0</v>
      </c>
      <c r="G10" s="11">
        <v>3</v>
      </c>
      <c r="H10" s="31">
        <f>G10/C31</f>
        <v>0.06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0.8571428571428571</v>
      </c>
      <c r="E11" s="31"/>
      <c r="F11" s="31">
        <f>AVERAGE(AVERAGE(F4:F10))</f>
        <v>7.4285714285714288E-2</v>
      </c>
      <c r="G11" s="31"/>
      <c r="H11" s="31">
        <f t="shared" ref="H11" si="0">AVERAGE(AVERAGE(H4:H10))</f>
        <v>6.8571428571428575E-2</v>
      </c>
    </row>
    <row r="12" spans="1:8" ht="31.5" x14ac:dyDescent="0.25">
      <c r="A12" s="50" t="s">
        <v>12</v>
      </c>
      <c r="B12" s="6" t="s">
        <v>13</v>
      </c>
      <c r="C12" s="11">
        <f>C31-E12-G12</f>
        <v>49</v>
      </c>
      <c r="D12" s="31">
        <f>C12/C31</f>
        <v>0.98</v>
      </c>
      <c r="E12" s="11">
        <v>0</v>
      </c>
      <c r="F12" s="31">
        <f>E12/C31</f>
        <v>0</v>
      </c>
      <c r="G12" s="11">
        <v>1</v>
      </c>
      <c r="H12" s="31">
        <f>G12/C31</f>
        <v>0.02</v>
      </c>
    </row>
    <row r="13" spans="1:8" ht="31.5" x14ac:dyDescent="0.25">
      <c r="A13" s="52"/>
      <c r="B13" s="6" t="s">
        <v>14</v>
      </c>
      <c r="C13" s="11">
        <f>C31-E13-G13</f>
        <v>47</v>
      </c>
      <c r="D13" s="31">
        <f>C13/C31</f>
        <v>0.94</v>
      </c>
      <c r="E13" s="11">
        <v>0</v>
      </c>
      <c r="F13" s="31">
        <f>E13/C31</f>
        <v>0</v>
      </c>
      <c r="G13" s="11">
        <v>3</v>
      </c>
      <c r="H13" s="31">
        <f>G13/C31</f>
        <v>0.06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0.96</v>
      </c>
      <c r="E14" s="31"/>
      <c r="F14" s="31">
        <f t="shared" ref="F14" si="1">AVERAGE(AVERAGE(F12:F13))</f>
        <v>0</v>
      </c>
      <c r="G14" s="31"/>
      <c r="H14" s="31">
        <f>AVERAGE(AVERAGE(H12:H13))</f>
        <v>0.04</v>
      </c>
    </row>
    <row r="15" spans="1:8" ht="47.25" x14ac:dyDescent="0.25">
      <c r="A15" s="50" t="s">
        <v>15</v>
      </c>
      <c r="B15" s="6" t="s">
        <v>16</v>
      </c>
      <c r="C15" s="11">
        <f>C31-E15-G15</f>
        <v>47</v>
      </c>
      <c r="D15" s="31">
        <f>C15/C31</f>
        <v>0.94</v>
      </c>
      <c r="E15" s="11">
        <v>0</v>
      </c>
      <c r="F15" s="31">
        <f>E15/C31</f>
        <v>0</v>
      </c>
      <c r="G15" s="11">
        <v>3</v>
      </c>
      <c r="H15" s="31">
        <f>G15/C31</f>
        <v>0.06</v>
      </c>
    </row>
    <row r="16" spans="1:8" ht="63" x14ac:dyDescent="0.25">
      <c r="A16" s="51"/>
      <c r="B16" s="6" t="s">
        <v>17</v>
      </c>
      <c r="C16" s="11">
        <f>C31-E16-G16</f>
        <v>44</v>
      </c>
      <c r="D16" s="31">
        <f>C16/C31</f>
        <v>0.88</v>
      </c>
      <c r="E16" s="11">
        <v>1</v>
      </c>
      <c r="F16" s="31">
        <f>E16/C31</f>
        <v>0.02</v>
      </c>
      <c r="G16" s="11">
        <v>5</v>
      </c>
      <c r="H16" s="31">
        <f>G16/C31</f>
        <v>0.1</v>
      </c>
    </row>
    <row r="17" spans="1:9" ht="31.5" x14ac:dyDescent="0.25">
      <c r="A17" s="51"/>
      <c r="B17" s="6" t="s">
        <v>18</v>
      </c>
      <c r="C17" s="11">
        <f>C31-E17-G17</f>
        <v>48</v>
      </c>
      <c r="D17" s="31">
        <f>C17/C31</f>
        <v>0.96</v>
      </c>
      <c r="E17" s="11">
        <v>0</v>
      </c>
      <c r="F17" s="31">
        <f>E17/C31</f>
        <v>0</v>
      </c>
      <c r="G17" s="11">
        <v>2</v>
      </c>
      <c r="H17" s="31">
        <f>G17/C31</f>
        <v>0.04</v>
      </c>
    </row>
    <row r="18" spans="1:9" ht="31.5" x14ac:dyDescent="0.25">
      <c r="A18" s="51"/>
      <c r="B18" s="6" t="s">
        <v>19</v>
      </c>
      <c r="C18" s="11">
        <f>C31-E18-G18</f>
        <v>47</v>
      </c>
      <c r="D18" s="31">
        <f>C18/C31</f>
        <v>0.94</v>
      </c>
      <c r="E18" s="11">
        <v>1</v>
      </c>
      <c r="F18" s="31">
        <f>E18/C31</f>
        <v>0.02</v>
      </c>
      <c r="G18" s="11">
        <v>2</v>
      </c>
      <c r="H18" s="31">
        <f>G18/C31</f>
        <v>0.04</v>
      </c>
    </row>
    <row r="19" spans="1:9" ht="47.25" x14ac:dyDescent="0.25">
      <c r="A19" s="51"/>
      <c r="B19" s="6" t="s">
        <v>20</v>
      </c>
      <c r="C19" s="11">
        <f>C31-E19-G19</f>
        <v>45</v>
      </c>
      <c r="D19" s="31">
        <f>C19/C31</f>
        <v>0.9</v>
      </c>
      <c r="E19" s="11">
        <v>2</v>
      </c>
      <c r="F19" s="31">
        <f>E19/C31</f>
        <v>0.04</v>
      </c>
      <c r="G19" s="11">
        <v>3</v>
      </c>
      <c r="H19" s="31">
        <f>G19/C31</f>
        <v>0.06</v>
      </c>
    </row>
    <row r="20" spans="1:9" ht="47.25" x14ac:dyDescent="0.25">
      <c r="A20" s="51"/>
      <c r="B20" s="6" t="s">
        <v>21</v>
      </c>
      <c r="C20" s="11">
        <f>C31-E20-G20</f>
        <v>50</v>
      </c>
      <c r="D20" s="31">
        <f>C20/C31</f>
        <v>1</v>
      </c>
      <c r="E20" s="11">
        <v>0</v>
      </c>
      <c r="F20" s="31">
        <f>E20/C31</f>
        <v>0</v>
      </c>
      <c r="G20" s="11">
        <v>0</v>
      </c>
      <c r="H20" s="31">
        <f>G20/C31</f>
        <v>0</v>
      </c>
    </row>
    <row r="21" spans="1:9" ht="63" x14ac:dyDescent="0.25">
      <c r="A21" s="52"/>
      <c r="B21" s="6" t="s">
        <v>22</v>
      </c>
      <c r="C21" s="11">
        <v>22</v>
      </c>
      <c r="D21" s="31">
        <f>C21/24</f>
        <v>0.91666666666666663</v>
      </c>
      <c r="E21" s="11">
        <v>1</v>
      </c>
      <c r="F21" s="31">
        <f>E21/24</f>
        <v>4.1666666666666664E-2</v>
      </c>
      <c r="G21" s="11">
        <v>1</v>
      </c>
      <c r="H21" s="31">
        <f>G21/24</f>
        <v>4.1666666666666664E-2</v>
      </c>
      <c r="I21" s="2" t="s">
        <v>162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0.93380952380952387</v>
      </c>
      <c r="E22" s="31"/>
      <c r="F22" s="31">
        <f t="shared" ref="F22" si="2">AVERAGE(F15:F21)</f>
        <v>1.7380952380952382E-2</v>
      </c>
      <c r="G22" s="31"/>
      <c r="H22" s="31">
        <f>AVERAGE(H15:H21)</f>
        <v>4.8809523809523817E-2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46</v>
      </c>
      <c r="D23" s="31">
        <f>C23/C31</f>
        <v>0.92</v>
      </c>
      <c r="E23" s="11">
        <v>2</v>
      </c>
      <c r="F23" s="31">
        <f>E23/C31</f>
        <v>0.04</v>
      </c>
      <c r="G23" s="11">
        <v>2</v>
      </c>
      <c r="H23" s="31">
        <f>G23/C31</f>
        <v>0.04</v>
      </c>
    </row>
    <row r="24" spans="1:9" ht="47.25" x14ac:dyDescent="0.25">
      <c r="A24" s="51"/>
      <c r="B24" s="6" t="s">
        <v>25</v>
      </c>
      <c r="C24" s="11">
        <f>C31-E24-G24</f>
        <v>46</v>
      </c>
      <c r="D24" s="31">
        <f>C24/C31</f>
        <v>0.92</v>
      </c>
      <c r="E24" s="11">
        <v>1</v>
      </c>
      <c r="F24" s="31">
        <f>E24/C31</f>
        <v>0.02</v>
      </c>
      <c r="G24" s="11">
        <v>3</v>
      </c>
      <c r="H24" s="31">
        <f>G24/C31</f>
        <v>0.06</v>
      </c>
    </row>
    <row r="25" spans="1:9" ht="63" x14ac:dyDescent="0.25">
      <c r="A25" s="51"/>
      <c r="B25" s="6" t="s">
        <v>26</v>
      </c>
      <c r="C25" s="11">
        <f>C31-E25-G25</f>
        <v>45</v>
      </c>
      <c r="D25" s="31">
        <f>C25/C31</f>
        <v>0.9</v>
      </c>
      <c r="E25" s="11">
        <v>0</v>
      </c>
      <c r="F25" s="31">
        <f>E25/C31</f>
        <v>0</v>
      </c>
      <c r="G25" s="11">
        <v>5</v>
      </c>
      <c r="H25" s="31">
        <f>G25/C31</f>
        <v>0.1</v>
      </c>
    </row>
    <row r="26" spans="1:9" ht="63" x14ac:dyDescent="0.25">
      <c r="A26" s="52"/>
      <c r="B26" s="6" t="s">
        <v>27</v>
      </c>
      <c r="C26" s="11">
        <f>C31-E26-G26</f>
        <v>46</v>
      </c>
      <c r="D26" s="31">
        <f>C26/C31</f>
        <v>0.92</v>
      </c>
      <c r="E26" s="11">
        <v>0</v>
      </c>
      <c r="F26" s="31">
        <f>E26/C31</f>
        <v>0</v>
      </c>
      <c r="G26" s="11">
        <v>4</v>
      </c>
      <c r="H26" s="31">
        <f>G26/C31</f>
        <v>0.08</v>
      </c>
    </row>
    <row r="27" spans="1:9" ht="63" x14ac:dyDescent="0.25">
      <c r="A27" s="25"/>
      <c r="B27" s="6" t="s">
        <v>32</v>
      </c>
      <c r="C27" s="11">
        <f>C31-E27-G27</f>
        <v>46</v>
      </c>
      <c r="D27" s="31">
        <f>C27/C31</f>
        <v>0.92</v>
      </c>
      <c r="E27" s="11">
        <v>1</v>
      </c>
      <c r="F27" s="31">
        <f>E27/C31</f>
        <v>0.02</v>
      </c>
      <c r="G27" s="11">
        <v>3</v>
      </c>
      <c r="H27" s="31">
        <f>G27/C31</f>
        <v>0.06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0.91600000000000004</v>
      </c>
      <c r="E28" s="32"/>
      <c r="F28" s="32">
        <f t="shared" ref="F28:H28" si="3">AVERAGE(F23:F27)</f>
        <v>1.6E-2</v>
      </c>
      <c r="G28" s="32"/>
      <c r="H28" s="32">
        <f t="shared" si="3"/>
        <v>6.8000000000000005E-2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149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50</v>
      </c>
    </row>
    <row r="32" spans="1:9" ht="31.5" x14ac:dyDescent="0.25">
      <c r="B32" s="3" t="s">
        <v>36</v>
      </c>
      <c r="C32" s="33">
        <f>C31/C30</f>
        <v>0.33557046979865773</v>
      </c>
    </row>
    <row r="33" spans="1:3" ht="33" customHeight="1" x14ac:dyDescent="0.25">
      <c r="B33" s="3" t="s">
        <v>37</v>
      </c>
      <c r="C33" s="33">
        <f>AVERAGE(D28,D22,D14,D11)</f>
        <v>0.91673809523809524</v>
      </c>
    </row>
    <row r="34" spans="1:3" ht="47.25" x14ac:dyDescent="0.25">
      <c r="B34" s="3" t="s">
        <v>38</v>
      </c>
      <c r="C34" s="33">
        <f>AVERAGE(F28,F22,F14,F11)</f>
        <v>2.6916666666666669E-2</v>
      </c>
    </row>
    <row r="35" spans="1:3" ht="31.5" x14ac:dyDescent="0.25">
      <c r="B35" s="3" t="s">
        <v>39</v>
      </c>
      <c r="C35" s="33">
        <f>AVERAGE(H28,H22,H14,H11)</f>
        <v>5.6345238095238101E-2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159</v>
      </c>
    </row>
    <row r="39" spans="1:3" x14ac:dyDescent="0.25">
      <c r="B39" s="48" t="s">
        <v>160</v>
      </c>
    </row>
    <row r="40" spans="1:3" x14ac:dyDescent="0.25">
      <c r="B40" s="48" t="s">
        <v>161</v>
      </c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7" workbookViewId="0">
      <selection sqref="A1:H28"/>
    </sheetView>
  </sheetViews>
  <sheetFormatPr defaultRowHeight="15.75" x14ac:dyDescent="0.25"/>
  <cols>
    <col min="1" max="1" width="11" style="2" customWidth="1"/>
    <col min="2" max="2" width="48.42578125" style="4" customWidth="1"/>
    <col min="3" max="3" width="8.7109375" style="2" customWidth="1"/>
    <col min="4" max="4" width="10.42578125" style="2" customWidth="1"/>
    <col min="5" max="6" width="9.28515625" style="2" customWidth="1"/>
    <col min="7" max="7" width="10.42578125" style="2" customWidth="1"/>
    <col min="8" max="8" width="10.140625" style="2" customWidth="1"/>
    <col min="9" max="16384" width="9.140625" style="2"/>
  </cols>
  <sheetData>
    <row r="1" spans="1:8" ht="49.5" customHeight="1" x14ac:dyDescent="0.25">
      <c r="A1" s="49" t="s">
        <v>52</v>
      </c>
      <c r="B1" s="49"/>
      <c r="C1" s="49"/>
      <c r="D1" s="49"/>
      <c r="E1" s="49"/>
      <c r="F1" s="49"/>
      <c r="G1" s="49"/>
      <c r="H1" s="49"/>
    </row>
    <row r="2" spans="1:8" ht="72.75" customHeight="1" x14ac:dyDescent="0.25">
      <c r="A2" s="11"/>
      <c r="B2" s="8" t="s">
        <v>0</v>
      </c>
      <c r="C2" s="53" t="s">
        <v>28</v>
      </c>
      <c r="D2" s="54"/>
      <c r="E2" s="53" t="s">
        <v>29</v>
      </c>
      <c r="F2" s="54"/>
      <c r="G2" s="53" t="s">
        <v>30</v>
      </c>
      <c r="H2" s="54"/>
    </row>
    <row r="3" spans="1:8" ht="26.25" customHeight="1" x14ac:dyDescent="0.25">
      <c r="A3" s="11"/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</row>
    <row r="4" spans="1:8" ht="66" customHeight="1" x14ac:dyDescent="0.25">
      <c r="A4" s="50" t="s">
        <v>3</v>
      </c>
      <c r="B4" s="5" t="s">
        <v>4</v>
      </c>
      <c r="C4" s="11">
        <f>C31-E4-G4</f>
        <v>45</v>
      </c>
      <c r="D4" s="31">
        <f>C4/C31</f>
        <v>0.703125</v>
      </c>
      <c r="E4" s="11">
        <v>9</v>
      </c>
      <c r="F4" s="31">
        <f>E4/C31</f>
        <v>0.140625</v>
      </c>
      <c r="G4" s="11">
        <v>10</v>
      </c>
      <c r="H4" s="31">
        <f>G4/C31</f>
        <v>0.15625</v>
      </c>
    </row>
    <row r="5" spans="1:8" ht="78.75" x14ac:dyDescent="0.25">
      <c r="A5" s="51"/>
      <c r="B5" s="5" t="s">
        <v>5</v>
      </c>
      <c r="C5" s="11">
        <f>C31-E5-G5</f>
        <v>23</v>
      </c>
      <c r="D5" s="31">
        <f>C5/C31</f>
        <v>0.359375</v>
      </c>
      <c r="E5" s="11">
        <v>30</v>
      </c>
      <c r="F5" s="31">
        <f>E5/C31</f>
        <v>0.46875</v>
      </c>
      <c r="G5" s="11">
        <v>11</v>
      </c>
      <c r="H5" s="31">
        <f>G5/C31</f>
        <v>0.171875</v>
      </c>
    </row>
    <row r="6" spans="1:8" ht="47.25" x14ac:dyDescent="0.25">
      <c r="A6" s="51"/>
      <c r="B6" s="6" t="s">
        <v>6</v>
      </c>
      <c r="C6" s="11">
        <f>C31-E6-G6</f>
        <v>44</v>
      </c>
      <c r="D6" s="31">
        <f>C6/C31</f>
        <v>0.6875</v>
      </c>
      <c r="E6" s="11">
        <v>10</v>
      </c>
      <c r="F6" s="31">
        <f>E6/C31</f>
        <v>0.15625</v>
      </c>
      <c r="G6" s="11">
        <v>10</v>
      </c>
      <c r="H6" s="31">
        <f>G6/C31</f>
        <v>0.15625</v>
      </c>
    </row>
    <row r="7" spans="1:8" ht="78.75" x14ac:dyDescent="0.25">
      <c r="A7" s="51"/>
      <c r="B7" s="6" t="s">
        <v>7</v>
      </c>
      <c r="C7" s="11">
        <f>C31-E7-G7</f>
        <v>48</v>
      </c>
      <c r="D7" s="31">
        <f>C7/C31</f>
        <v>0.75</v>
      </c>
      <c r="E7" s="11">
        <v>2</v>
      </c>
      <c r="F7" s="31">
        <f>E7/C31</f>
        <v>3.125E-2</v>
      </c>
      <c r="G7" s="11">
        <v>14</v>
      </c>
      <c r="H7" s="31">
        <f>G7/C31</f>
        <v>0.21875</v>
      </c>
    </row>
    <row r="8" spans="1:8" ht="63" x14ac:dyDescent="0.25">
      <c r="A8" s="51"/>
      <c r="B8" s="6" t="s">
        <v>8</v>
      </c>
      <c r="C8" s="11">
        <f>C31-E8-G8</f>
        <v>43</v>
      </c>
      <c r="D8" s="31">
        <f>C8/C31</f>
        <v>0.671875</v>
      </c>
      <c r="E8" s="11">
        <v>3</v>
      </c>
      <c r="F8" s="31">
        <f>E8/C31</f>
        <v>4.6875E-2</v>
      </c>
      <c r="G8" s="11">
        <v>18</v>
      </c>
      <c r="H8" s="31">
        <f>G8/C31</f>
        <v>0.28125</v>
      </c>
    </row>
    <row r="9" spans="1:8" ht="31.5" x14ac:dyDescent="0.25">
      <c r="A9" s="51"/>
      <c r="B9" s="6" t="s">
        <v>9</v>
      </c>
      <c r="C9" s="11">
        <f>C31-E9-G9</f>
        <v>60</v>
      </c>
      <c r="D9" s="31">
        <f>C9/C31</f>
        <v>0.9375</v>
      </c>
      <c r="E9" s="11">
        <v>2</v>
      </c>
      <c r="F9" s="31">
        <f>E9/C31</f>
        <v>3.125E-2</v>
      </c>
      <c r="G9" s="11">
        <v>2</v>
      </c>
      <c r="H9" s="31">
        <f>G9/C31</f>
        <v>3.125E-2</v>
      </c>
    </row>
    <row r="10" spans="1:8" ht="31.5" x14ac:dyDescent="0.25">
      <c r="A10" s="52"/>
      <c r="B10" s="6" t="s">
        <v>10</v>
      </c>
      <c r="C10" s="11">
        <f>C31-E10-G10</f>
        <v>45</v>
      </c>
      <c r="D10" s="31">
        <f>C10/C31</f>
        <v>0.703125</v>
      </c>
      <c r="E10" s="11">
        <v>10</v>
      </c>
      <c r="F10" s="31">
        <f>E10/C31</f>
        <v>0.15625</v>
      </c>
      <c r="G10" s="11">
        <v>9</v>
      </c>
      <c r="H10" s="31">
        <f>G10/C31</f>
        <v>0.140625</v>
      </c>
    </row>
    <row r="11" spans="1:8" ht="15" customHeight="1" x14ac:dyDescent="0.25">
      <c r="A11" s="10" t="s">
        <v>31</v>
      </c>
      <c r="B11" s="7" t="s">
        <v>11</v>
      </c>
      <c r="C11" s="11"/>
      <c r="D11" s="31">
        <f>AVERAGE(AVERAGE(D4:D10))</f>
        <v>0.6875</v>
      </c>
      <c r="E11" s="31"/>
      <c r="F11" s="31">
        <f>AVERAGE(AVERAGE(F4:F10))</f>
        <v>0.14732142857142858</v>
      </c>
      <c r="G11" s="31"/>
      <c r="H11" s="31">
        <f t="shared" ref="H11" si="0">AVERAGE(AVERAGE(H4:H10))</f>
        <v>0.16517857142857142</v>
      </c>
    </row>
    <row r="12" spans="1:8" ht="31.5" x14ac:dyDescent="0.25">
      <c r="A12" s="50" t="s">
        <v>12</v>
      </c>
      <c r="B12" s="6" t="s">
        <v>13</v>
      </c>
      <c r="C12" s="11">
        <f>C31-E12-G12</f>
        <v>55</v>
      </c>
      <c r="D12" s="31">
        <f>C12/C31</f>
        <v>0.859375</v>
      </c>
      <c r="E12" s="11">
        <v>2</v>
      </c>
      <c r="F12" s="31">
        <f>E12/C31</f>
        <v>3.125E-2</v>
      </c>
      <c r="G12" s="11">
        <v>7</v>
      </c>
      <c r="H12" s="31">
        <f>G12/C31</f>
        <v>0.109375</v>
      </c>
    </row>
    <row r="13" spans="1:8" ht="31.5" x14ac:dyDescent="0.25">
      <c r="A13" s="52"/>
      <c r="B13" s="6" t="s">
        <v>14</v>
      </c>
      <c r="C13" s="11">
        <f>C31-E13-G13</f>
        <v>60</v>
      </c>
      <c r="D13" s="31">
        <f>C13/C31</f>
        <v>0.9375</v>
      </c>
      <c r="E13" s="11">
        <v>1</v>
      </c>
      <c r="F13" s="31">
        <f>E13/C31</f>
        <v>1.5625E-2</v>
      </c>
      <c r="G13" s="11">
        <v>3</v>
      </c>
      <c r="H13" s="31">
        <f>G13/C31</f>
        <v>4.6875E-2</v>
      </c>
    </row>
    <row r="14" spans="1:8" ht="15" customHeight="1" x14ac:dyDescent="0.25">
      <c r="A14" s="10" t="s">
        <v>31</v>
      </c>
      <c r="B14" s="7" t="s">
        <v>11</v>
      </c>
      <c r="C14" s="11"/>
      <c r="D14" s="31">
        <f>AVERAGE(AVERAGE(D12:D13))</f>
        <v>0.8984375</v>
      </c>
      <c r="E14" s="31"/>
      <c r="F14" s="31">
        <f t="shared" ref="F14" si="1">AVERAGE(AVERAGE(F12:F13))</f>
        <v>2.34375E-2</v>
      </c>
      <c r="G14" s="31"/>
      <c r="H14" s="31">
        <f>AVERAGE(AVERAGE(H12:H13))</f>
        <v>7.8125E-2</v>
      </c>
    </row>
    <row r="15" spans="1:8" ht="47.25" x14ac:dyDescent="0.25">
      <c r="A15" s="50" t="s">
        <v>15</v>
      </c>
      <c r="B15" s="6" t="s">
        <v>16</v>
      </c>
      <c r="C15" s="11">
        <f>C31-E15-G15</f>
        <v>59</v>
      </c>
      <c r="D15" s="31">
        <f>C15/C31</f>
        <v>0.921875</v>
      </c>
      <c r="E15" s="11">
        <v>3</v>
      </c>
      <c r="F15" s="31">
        <f>E15/C31</f>
        <v>4.6875E-2</v>
      </c>
      <c r="G15" s="11">
        <v>2</v>
      </c>
      <c r="H15" s="31">
        <f>G15/C31</f>
        <v>3.125E-2</v>
      </c>
    </row>
    <row r="16" spans="1:8" ht="63" x14ac:dyDescent="0.25">
      <c r="A16" s="51"/>
      <c r="B16" s="6" t="s">
        <v>17</v>
      </c>
      <c r="C16" s="11">
        <f>C31-E16-G16</f>
        <v>47</v>
      </c>
      <c r="D16" s="31">
        <f>C16/C31</f>
        <v>0.734375</v>
      </c>
      <c r="E16" s="11">
        <v>5</v>
      </c>
      <c r="F16" s="31">
        <f>E16/C31</f>
        <v>7.8125E-2</v>
      </c>
      <c r="G16" s="11">
        <v>12</v>
      </c>
      <c r="H16" s="31">
        <f>G16/C31</f>
        <v>0.1875</v>
      </c>
    </row>
    <row r="17" spans="1:9" ht="31.5" x14ac:dyDescent="0.25">
      <c r="A17" s="51"/>
      <c r="B17" s="6" t="s">
        <v>18</v>
      </c>
      <c r="C17" s="11">
        <f>C31-E17-G17</f>
        <v>51</v>
      </c>
      <c r="D17" s="31">
        <f>C17/C31</f>
        <v>0.796875</v>
      </c>
      <c r="E17" s="11">
        <v>5</v>
      </c>
      <c r="F17" s="31">
        <f>E17/C31</f>
        <v>7.8125E-2</v>
      </c>
      <c r="G17" s="11">
        <v>8</v>
      </c>
      <c r="H17" s="31">
        <f>G17/C31</f>
        <v>0.125</v>
      </c>
    </row>
    <row r="18" spans="1:9" ht="31.5" x14ac:dyDescent="0.25">
      <c r="A18" s="51"/>
      <c r="B18" s="6" t="s">
        <v>19</v>
      </c>
      <c r="C18" s="11">
        <f>C31-E18-G18</f>
        <v>50</v>
      </c>
      <c r="D18" s="31">
        <f>C18/C31</f>
        <v>0.78125</v>
      </c>
      <c r="E18" s="11">
        <v>5</v>
      </c>
      <c r="F18" s="31">
        <f>E18/C31</f>
        <v>7.8125E-2</v>
      </c>
      <c r="G18" s="11">
        <v>9</v>
      </c>
      <c r="H18" s="31">
        <f>G18/C31</f>
        <v>0.140625</v>
      </c>
    </row>
    <row r="19" spans="1:9" ht="47.25" x14ac:dyDescent="0.25">
      <c r="A19" s="51"/>
      <c r="B19" s="6" t="s">
        <v>20</v>
      </c>
      <c r="C19" s="11">
        <f>C31-E19-G19</f>
        <v>51</v>
      </c>
      <c r="D19" s="31">
        <f>C19/C31</f>
        <v>0.796875</v>
      </c>
      <c r="E19" s="11">
        <v>6</v>
      </c>
      <c r="F19" s="31">
        <f>E19/C31</f>
        <v>9.375E-2</v>
      </c>
      <c r="G19" s="11">
        <v>7</v>
      </c>
      <c r="H19" s="31">
        <f>G19/C31</f>
        <v>0.109375</v>
      </c>
    </row>
    <row r="20" spans="1:9" ht="47.25" x14ac:dyDescent="0.25">
      <c r="A20" s="51"/>
      <c r="B20" s="6" t="s">
        <v>21</v>
      </c>
      <c r="C20" s="11">
        <f>C31-E20-G20</f>
        <v>58</v>
      </c>
      <c r="D20" s="31">
        <f>C20/C31</f>
        <v>0.90625</v>
      </c>
      <c r="E20" s="11">
        <v>3</v>
      </c>
      <c r="F20" s="31">
        <f>E20/C31</f>
        <v>4.6875E-2</v>
      </c>
      <c r="G20" s="11">
        <v>3</v>
      </c>
      <c r="H20" s="31">
        <f>G20/C31</f>
        <v>4.6875E-2</v>
      </c>
    </row>
    <row r="21" spans="1:9" ht="63" x14ac:dyDescent="0.25">
      <c r="A21" s="52"/>
      <c r="B21" s="6" t="s">
        <v>22</v>
      </c>
      <c r="C21" s="11">
        <v>18</v>
      </c>
      <c r="D21" s="31">
        <f>C21/24</f>
        <v>0.75</v>
      </c>
      <c r="E21" s="11">
        <v>2</v>
      </c>
      <c r="F21" s="31">
        <f>E21/24</f>
        <v>8.3333333333333329E-2</v>
      </c>
      <c r="G21" s="11">
        <v>4</v>
      </c>
      <c r="H21" s="31">
        <f>G21/24</f>
        <v>0.16666666666666666</v>
      </c>
      <c r="I21" s="2" t="s">
        <v>146</v>
      </c>
    </row>
    <row r="22" spans="1:9" ht="15" customHeight="1" x14ac:dyDescent="0.25">
      <c r="A22" s="10" t="s">
        <v>31</v>
      </c>
      <c r="B22" s="7" t="s">
        <v>11</v>
      </c>
      <c r="C22" s="11"/>
      <c r="D22" s="31">
        <f>AVERAGE(D15:D21)</f>
        <v>0.8125</v>
      </c>
      <c r="E22" s="31"/>
      <c r="F22" s="31">
        <f t="shared" ref="F22" si="2">AVERAGE(F15:F21)</f>
        <v>7.2172619047619055E-2</v>
      </c>
      <c r="G22" s="31"/>
      <c r="H22" s="31">
        <f>AVERAGE(H15:H21)</f>
        <v>0.11532738095238095</v>
      </c>
    </row>
    <row r="23" spans="1:9" ht="31.5" customHeight="1" x14ac:dyDescent="0.25">
      <c r="A23" s="50" t="s">
        <v>23</v>
      </c>
      <c r="B23" s="6" t="s">
        <v>24</v>
      </c>
      <c r="C23" s="11">
        <f>C31-E23-G23</f>
        <v>54</v>
      </c>
      <c r="D23" s="31">
        <f>C23/C31</f>
        <v>0.84375</v>
      </c>
      <c r="E23" s="11">
        <v>4</v>
      </c>
      <c r="F23" s="31">
        <f>E23/C31</f>
        <v>6.25E-2</v>
      </c>
      <c r="G23" s="11">
        <v>6</v>
      </c>
      <c r="H23" s="31">
        <f>G23/C31</f>
        <v>9.375E-2</v>
      </c>
    </row>
    <row r="24" spans="1:9" ht="47.25" x14ac:dyDescent="0.25">
      <c r="A24" s="51"/>
      <c r="B24" s="6" t="s">
        <v>25</v>
      </c>
      <c r="C24" s="11">
        <f>C31-E24-G24</f>
        <v>50</v>
      </c>
      <c r="D24" s="31">
        <f>C24/C31</f>
        <v>0.78125</v>
      </c>
      <c r="E24" s="11">
        <v>5</v>
      </c>
      <c r="F24" s="31">
        <f>E24/C31</f>
        <v>7.8125E-2</v>
      </c>
      <c r="G24" s="11">
        <v>9</v>
      </c>
      <c r="H24" s="31">
        <f>G24/C31</f>
        <v>0.140625</v>
      </c>
    </row>
    <row r="25" spans="1:9" ht="63" x14ac:dyDescent="0.25">
      <c r="A25" s="51"/>
      <c r="B25" s="6" t="s">
        <v>26</v>
      </c>
      <c r="C25" s="11">
        <f>C31-E25-G25</f>
        <v>37</v>
      </c>
      <c r="D25" s="31">
        <f>C25/C31</f>
        <v>0.578125</v>
      </c>
      <c r="E25" s="11">
        <v>6</v>
      </c>
      <c r="F25" s="31">
        <f>E25/C31</f>
        <v>9.375E-2</v>
      </c>
      <c r="G25" s="11">
        <v>21</v>
      </c>
      <c r="H25" s="31">
        <f>G25/C31</f>
        <v>0.328125</v>
      </c>
    </row>
    <row r="26" spans="1:9" ht="63" x14ac:dyDescent="0.25">
      <c r="A26" s="52"/>
      <c r="B26" s="6" t="s">
        <v>27</v>
      </c>
      <c r="C26" s="11">
        <f>C31-E26-G26</f>
        <v>39</v>
      </c>
      <c r="D26" s="31">
        <f>C26/C31</f>
        <v>0.609375</v>
      </c>
      <c r="E26" s="11">
        <v>9</v>
      </c>
      <c r="F26" s="31">
        <f>E26/C31</f>
        <v>0.140625</v>
      </c>
      <c r="G26" s="11">
        <v>16</v>
      </c>
      <c r="H26" s="31">
        <f>G26/C31</f>
        <v>0.25</v>
      </c>
    </row>
    <row r="27" spans="1:9" ht="63" x14ac:dyDescent="0.25">
      <c r="A27" s="25"/>
      <c r="B27" s="6" t="s">
        <v>32</v>
      </c>
      <c r="C27" s="11">
        <f>C31-E27-G27</f>
        <v>47</v>
      </c>
      <c r="D27" s="31">
        <f>C27/C31</f>
        <v>0.734375</v>
      </c>
      <c r="E27" s="11">
        <v>2</v>
      </c>
      <c r="F27" s="31">
        <f>E27/C31</f>
        <v>3.125E-2</v>
      </c>
      <c r="G27" s="11">
        <v>15</v>
      </c>
      <c r="H27" s="31">
        <f>G27/C31</f>
        <v>0.234375</v>
      </c>
    </row>
    <row r="28" spans="1:9" ht="15" customHeight="1" x14ac:dyDescent="0.25">
      <c r="A28" s="10" t="s">
        <v>31</v>
      </c>
      <c r="B28" s="8" t="s">
        <v>11</v>
      </c>
      <c r="C28" s="11"/>
      <c r="D28" s="32">
        <f>AVERAGE(D23:D27)</f>
        <v>0.70937499999999998</v>
      </c>
      <c r="E28" s="32"/>
      <c r="F28" s="32">
        <f t="shared" ref="F28:H28" si="3">AVERAGE(F23:F27)</f>
        <v>8.1250000000000003E-2</v>
      </c>
      <c r="G28" s="32"/>
      <c r="H28" s="32">
        <f t="shared" si="3"/>
        <v>0.20937500000000001</v>
      </c>
    </row>
    <row r="29" spans="1:9" ht="15" customHeight="1" x14ac:dyDescent="0.25">
      <c r="A29" s="26"/>
      <c r="B29" s="27"/>
      <c r="C29" s="28"/>
      <c r="D29" s="28"/>
      <c r="E29" s="28"/>
      <c r="F29" s="28"/>
      <c r="G29" s="28"/>
      <c r="H29" s="28"/>
    </row>
    <row r="30" spans="1:9" ht="24" customHeight="1" x14ac:dyDescent="0.25">
      <c r="A30" s="26"/>
      <c r="B30" s="29" t="s">
        <v>34</v>
      </c>
      <c r="C30" s="28">
        <v>231</v>
      </c>
      <c r="D30" s="28"/>
      <c r="E30" s="28"/>
      <c r="F30" s="28"/>
      <c r="G30" s="28"/>
      <c r="H30" s="28"/>
    </row>
    <row r="31" spans="1:9" x14ac:dyDescent="0.25">
      <c r="B31" s="13" t="s">
        <v>35</v>
      </c>
      <c r="C31" s="2">
        <v>64</v>
      </c>
    </row>
    <row r="32" spans="1:9" ht="31.5" x14ac:dyDescent="0.25">
      <c r="B32" s="3" t="s">
        <v>36</v>
      </c>
      <c r="C32" s="33">
        <f>C31/C30</f>
        <v>0.27705627705627706</v>
      </c>
    </row>
    <row r="33" spans="1:3" ht="33" customHeight="1" x14ac:dyDescent="0.25">
      <c r="B33" s="3" t="s">
        <v>37</v>
      </c>
      <c r="C33" s="33">
        <f>AVERAGE(D28,D22,D14,D11)</f>
        <v>0.77695312500000002</v>
      </c>
    </row>
    <row r="34" spans="1:3" ht="47.25" x14ac:dyDescent="0.25">
      <c r="B34" s="3" t="s">
        <v>38</v>
      </c>
      <c r="C34" s="33">
        <f>AVERAGE(F28,F22,F14,F11)</f>
        <v>8.1045386904761901E-2</v>
      </c>
    </row>
    <row r="35" spans="1:3" ht="31.5" x14ac:dyDescent="0.25">
      <c r="B35" s="3" t="s">
        <v>39</v>
      </c>
      <c r="C35" s="33">
        <f>AVERAGE(H28,H22,H14,H11)</f>
        <v>0.1420014880952381</v>
      </c>
    </row>
    <row r="36" spans="1:3" x14ac:dyDescent="0.25">
      <c r="B36" s="2"/>
    </row>
    <row r="37" spans="1:3" x14ac:dyDescent="0.25">
      <c r="B37" s="30" t="s">
        <v>33</v>
      </c>
    </row>
    <row r="38" spans="1:3" x14ac:dyDescent="0.25">
      <c r="A38" s="4">
        <v>1</v>
      </c>
      <c r="B38" s="48" t="s">
        <v>136</v>
      </c>
    </row>
    <row r="39" spans="1:3" x14ac:dyDescent="0.25">
      <c r="A39" s="4">
        <v>2</v>
      </c>
      <c r="B39" s="48" t="s">
        <v>137</v>
      </c>
    </row>
    <row r="40" spans="1:3" x14ac:dyDescent="0.25">
      <c r="A40" s="4">
        <v>3</v>
      </c>
      <c r="B40" s="48" t="s">
        <v>138</v>
      </c>
    </row>
    <row r="41" spans="1:3" x14ac:dyDescent="0.25">
      <c r="A41" s="4">
        <v>4</v>
      </c>
      <c r="B41" s="48" t="s">
        <v>139</v>
      </c>
    </row>
    <row r="42" spans="1:3" x14ac:dyDescent="0.25">
      <c r="A42" s="4">
        <v>5</v>
      </c>
      <c r="B42" s="48" t="s">
        <v>140</v>
      </c>
    </row>
    <row r="43" spans="1:3" x14ac:dyDescent="0.25">
      <c r="A43" s="4">
        <v>6</v>
      </c>
      <c r="B43" s="48" t="s">
        <v>141</v>
      </c>
    </row>
    <row r="44" spans="1:3" x14ac:dyDescent="0.25">
      <c r="A44" s="4">
        <v>7</v>
      </c>
      <c r="B44" s="48" t="s">
        <v>142</v>
      </c>
    </row>
    <row r="45" spans="1:3" x14ac:dyDescent="0.25">
      <c r="A45" s="4">
        <v>8</v>
      </c>
      <c r="B45" s="48" t="s">
        <v>143</v>
      </c>
    </row>
    <row r="46" spans="1:3" x14ac:dyDescent="0.25">
      <c r="A46" s="4">
        <v>9</v>
      </c>
      <c r="B46" s="48" t="s">
        <v>144</v>
      </c>
    </row>
    <row r="47" spans="1:3" x14ac:dyDescent="0.25">
      <c r="A47" s="4">
        <v>10</v>
      </c>
      <c r="B47" s="48" t="s">
        <v>145</v>
      </c>
    </row>
  </sheetData>
  <mergeCells count="8">
    <mergeCell ref="A12:A13"/>
    <mergeCell ref="A15:A21"/>
    <mergeCell ref="A23:A26"/>
    <mergeCell ref="A1:H1"/>
    <mergeCell ref="C2:D2"/>
    <mergeCell ref="E2:F2"/>
    <mergeCell ref="G2:H2"/>
    <mergeCell ref="A4:A10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Ромашка +филиалы</vt:lpstr>
      <vt:lpstr>Дюймовочка+филиал</vt:lpstr>
      <vt:lpstr>Аленка</vt:lpstr>
      <vt:lpstr>дс Радуга+филиалы</vt:lpstr>
      <vt:lpstr>Росинка</vt:lpstr>
      <vt:lpstr>Родничок</vt:lpstr>
      <vt:lpstr>Чебурашка</vt:lpstr>
      <vt:lpstr>Тополек</vt:lpstr>
      <vt:lpstr>Улыбка</vt:lpstr>
      <vt:lpstr>Малышок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Айдимирова_М</dc:creator>
  <cp:lastModifiedBy>ё</cp:lastModifiedBy>
  <cp:lastPrinted>2022-05-25T11:06:09Z</cp:lastPrinted>
  <dcterms:created xsi:type="dcterms:W3CDTF">2019-05-24T09:35:51Z</dcterms:created>
  <dcterms:modified xsi:type="dcterms:W3CDTF">2022-05-27T06:09:27Z</dcterms:modified>
</cp:coreProperties>
</file>