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 firstSheet="6" activeTab="11"/>
  </bookViews>
  <sheets>
    <sheet name="МБОУ СОШ № 1" sheetId="1" r:id="rId1"/>
    <sheet name="МБОУ СОШ № 2" sheetId="2" r:id="rId2"/>
    <sheet name="Гимназия" sheetId="3" r:id="rId3"/>
    <sheet name="МБОУ СОШ № 4 " sheetId="4" r:id="rId4"/>
    <sheet name="МБОУ СОШ п. Пионерский" sheetId="5" r:id="rId5"/>
    <sheet name="МБОУ СОШ п. Малиновский" sheetId="6" r:id="rId6"/>
    <sheet name="МБОУ СОШ п. Таежный" sheetId="7" r:id="rId7"/>
    <sheet name="МБОУ Алябьевская СОШ" sheetId="8" r:id="rId8"/>
    <sheet name="МБОУ СОШ п. Зеленоборск" sheetId="9" r:id="rId9"/>
    <sheet name="МБОУ СОШ п. Коммунистический" sheetId="10" r:id="rId10"/>
    <sheet name="МБОУ СОШ п. Агириш" sheetId="11" r:id="rId11"/>
    <sheet name="Сводная" sheetId="12" r:id="rId12"/>
    <sheet name="Лист1" sheetId="13" r:id="rId13"/>
  </sheets>
  <calcPr calcId="145621"/>
</workbook>
</file>

<file path=xl/calcChain.xml><?xml version="1.0" encoding="utf-8"?>
<calcChain xmlns="http://schemas.openxmlformats.org/spreadsheetml/2006/main">
  <c r="H16" i="12" l="1"/>
  <c r="F16" i="12"/>
  <c r="D16" i="12"/>
  <c r="H17" i="12"/>
  <c r="H16" i="11"/>
  <c r="F16" i="11"/>
  <c r="D16" i="11"/>
  <c r="H16" i="10"/>
  <c r="F16" i="10"/>
  <c r="D16" i="10"/>
  <c r="H16" i="5"/>
  <c r="F16" i="5"/>
  <c r="D16" i="5"/>
  <c r="H16" i="7" l="1"/>
  <c r="F16" i="7"/>
  <c r="D16" i="7"/>
  <c r="H16" i="9"/>
  <c r="F16" i="9"/>
  <c r="D16" i="9"/>
  <c r="H16" i="8" l="1"/>
  <c r="F16" i="8"/>
  <c r="D16" i="8"/>
  <c r="H16" i="6"/>
  <c r="F16" i="6"/>
  <c r="D16" i="6"/>
  <c r="H16" i="4"/>
  <c r="F16" i="4"/>
  <c r="D16" i="4"/>
  <c r="H16" i="3"/>
  <c r="F16" i="3"/>
  <c r="D16" i="3"/>
  <c r="H16" i="1"/>
  <c r="F16" i="1"/>
  <c r="D16" i="1"/>
  <c r="C27" i="12" l="1"/>
  <c r="C26" i="12"/>
  <c r="C28" i="11" l="1"/>
  <c r="H23" i="11"/>
  <c r="F23" i="11"/>
  <c r="C23" i="11"/>
  <c r="D23" i="11" s="1"/>
  <c r="H22" i="11"/>
  <c r="F22" i="11"/>
  <c r="C22" i="11"/>
  <c r="D22" i="11" s="1"/>
  <c r="H21" i="11"/>
  <c r="F21" i="11"/>
  <c r="C21" i="11"/>
  <c r="D21" i="11" s="1"/>
  <c r="H20" i="11"/>
  <c r="F20" i="11"/>
  <c r="C20" i="11"/>
  <c r="D20" i="11" s="1"/>
  <c r="H19" i="11"/>
  <c r="F19" i="11"/>
  <c r="C19" i="11"/>
  <c r="D19" i="11" s="1"/>
  <c r="H17" i="11"/>
  <c r="F17" i="11"/>
  <c r="C17" i="11"/>
  <c r="D17" i="11" s="1"/>
  <c r="H15" i="11"/>
  <c r="F15" i="11"/>
  <c r="C15" i="11"/>
  <c r="D15" i="11" s="1"/>
  <c r="H14" i="11"/>
  <c r="F14" i="11"/>
  <c r="C14" i="11"/>
  <c r="D14" i="11" s="1"/>
  <c r="H13" i="11"/>
  <c r="F13" i="11"/>
  <c r="C13" i="11"/>
  <c r="D13" i="11" s="1"/>
  <c r="H11" i="11"/>
  <c r="F11" i="11"/>
  <c r="C11" i="11"/>
  <c r="D11" i="11" s="1"/>
  <c r="H10" i="11"/>
  <c r="F10" i="11"/>
  <c r="C10" i="11"/>
  <c r="D10" i="11" s="1"/>
  <c r="H8" i="11"/>
  <c r="F8" i="11"/>
  <c r="C8" i="11"/>
  <c r="D8" i="11" s="1"/>
  <c r="H7" i="11"/>
  <c r="F7" i="11"/>
  <c r="C7" i="11"/>
  <c r="D7" i="11" s="1"/>
  <c r="H6" i="11"/>
  <c r="F6" i="11"/>
  <c r="C6" i="11"/>
  <c r="D6" i="11" s="1"/>
  <c r="H5" i="11"/>
  <c r="F5" i="11"/>
  <c r="C5" i="11"/>
  <c r="D5" i="11" s="1"/>
  <c r="H4" i="11"/>
  <c r="F4" i="11"/>
  <c r="C4" i="11"/>
  <c r="D4" i="11" s="1"/>
  <c r="C28" i="10"/>
  <c r="H23" i="10"/>
  <c r="F23" i="10"/>
  <c r="C23" i="10"/>
  <c r="D23" i="10" s="1"/>
  <c r="H22" i="10"/>
  <c r="F22" i="10"/>
  <c r="C22" i="10"/>
  <c r="D22" i="10" s="1"/>
  <c r="H21" i="10"/>
  <c r="F21" i="10"/>
  <c r="C21" i="10"/>
  <c r="D21" i="10" s="1"/>
  <c r="H20" i="10"/>
  <c r="F20" i="10"/>
  <c r="C20" i="10"/>
  <c r="D20" i="10" s="1"/>
  <c r="H19" i="10"/>
  <c r="F19" i="10"/>
  <c r="C19" i="10"/>
  <c r="D19" i="10" s="1"/>
  <c r="H17" i="10"/>
  <c r="F17" i="10"/>
  <c r="C17" i="10"/>
  <c r="D17" i="10" s="1"/>
  <c r="H15" i="10"/>
  <c r="F15" i="10"/>
  <c r="C15" i="10"/>
  <c r="D15" i="10" s="1"/>
  <c r="H14" i="10"/>
  <c r="F14" i="10"/>
  <c r="C14" i="10"/>
  <c r="D14" i="10" s="1"/>
  <c r="H13" i="10"/>
  <c r="F13" i="10"/>
  <c r="C13" i="10"/>
  <c r="D13" i="10" s="1"/>
  <c r="H11" i="10"/>
  <c r="F11" i="10"/>
  <c r="C11" i="10"/>
  <c r="D11" i="10" s="1"/>
  <c r="H10" i="10"/>
  <c r="H12" i="10" s="1"/>
  <c r="F10" i="10"/>
  <c r="C10" i="10"/>
  <c r="D10" i="10" s="1"/>
  <c r="D12" i="10" s="1"/>
  <c r="H8" i="10"/>
  <c r="F8" i="10"/>
  <c r="C8" i="10"/>
  <c r="D8" i="10" s="1"/>
  <c r="H7" i="10"/>
  <c r="F7" i="10"/>
  <c r="C7" i="10"/>
  <c r="D7" i="10" s="1"/>
  <c r="H6" i="10"/>
  <c r="F6" i="10"/>
  <c r="C6" i="10"/>
  <c r="D6" i="10" s="1"/>
  <c r="H5" i="10"/>
  <c r="F5" i="10"/>
  <c r="C5" i="10"/>
  <c r="D5" i="10" s="1"/>
  <c r="H4" i="10"/>
  <c r="F4" i="10"/>
  <c r="C4" i="10"/>
  <c r="D4" i="10" s="1"/>
  <c r="C28" i="9"/>
  <c r="H23" i="9"/>
  <c r="F23" i="9"/>
  <c r="C23" i="9"/>
  <c r="D23" i="9" s="1"/>
  <c r="H22" i="9"/>
  <c r="F22" i="9"/>
  <c r="C22" i="9"/>
  <c r="D22" i="9" s="1"/>
  <c r="H21" i="9"/>
  <c r="F21" i="9"/>
  <c r="C21" i="9"/>
  <c r="D21" i="9" s="1"/>
  <c r="H20" i="9"/>
  <c r="F20" i="9"/>
  <c r="C20" i="9"/>
  <c r="D20" i="9" s="1"/>
  <c r="H19" i="9"/>
  <c r="F19" i="9"/>
  <c r="C19" i="9"/>
  <c r="D19" i="9" s="1"/>
  <c r="H17" i="9"/>
  <c r="F17" i="9"/>
  <c r="C17" i="9"/>
  <c r="D17" i="9" s="1"/>
  <c r="H15" i="9"/>
  <c r="F15" i="9"/>
  <c r="C15" i="9"/>
  <c r="D15" i="9" s="1"/>
  <c r="H14" i="9"/>
  <c r="F14" i="9"/>
  <c r="C14" i="9"/>
  <c r="D14" i="9" s="1"/>
  <c r="H13" i="9"/>
  <c r="F13" i="9"/>
  <c r="C13" i="9"/>
  <c r="D13" i="9" s="1"/>
  <c r="H11" i="9"/>
  <c r="F11" i="9"/>
  <c r="C11" i="9"/>
  <c r="D11" i="9" s="1"/>
  <c r="H10" i="9"/>
  <c r="F10" i="9"/>
  <c r="C10" i="9"/>
  <c r="D10" i="9" s="1"/>
  <c r="H8" i="9"/>
  <c r="F8" i="9"/>
  <c r="C8" i="9"/>
  <c r="D8" i="9" s="1"/>
  <c r="H7" i="9"/>
  <c r="F7" i="9"/>
  <c r="C7" i="9"/>
  <c r="D7" i="9" s="1"/>
  <c r="H6" i="9"/>
  <c r="F6" i="9"/>
  <c r="C6" i="9"/>
  <c r="D6" i="9" s="1"/>
  <c r="H5" i="9"/>
  <c r="F5" i="9"/>
  <c r="C5" i="9"/>
  <c r="D5" i="9" s="1"/>
  <c r="H4" i="9"/>
  <c r="F4" i="9"/>
  <c r="C4" i="9"/>
  <c r="D4" i="9" s="1"/>
  <c r="C28" i="8"/>
  <c r="H23" i="8"/>
  <c r="F23" i="8"/>
  <c r="C23" i="8"/>
  <c r="D23" i="8" s="1"/>
  <c r="H22" i="8"/>
  <c r="F22" i="8"/>
  <c r="C22" i="8"/>
  <c r="D22" i="8" s="1"/>
  <c r="H21" i="8"/>
  <c r="F21" i="8"/>
  <c r="C21" i="8"/>
  <c r="D21" i="8" s="1"/>
  <c r="H20" i="8"/>
  <c r="F20" i="8"/>
  <c r="C20" i="8"/>
  <c r="D20" i="8" s="1"/>
  <c r="H19" i="8"/>
  <c r="H24" i="8" s="1"/>
  <c r="F19" i="8"/>
  <c r="C19" i="8"/>
  <c r="D19" i="8" s="1"/>
  <c r="H17" i="8"/>
  <c r="F17" i="8"/>
  <c r="C17" i="8"/>
  <c r="D17" i="8" s="1"/>
  <c r="H15" i="8"/>
  <c r="F15" i="8"/>
  <c r="C15" i="8"/>
  <c r="D15" i="8" s="1"/>
  <c r="H14" i="8"/>
  <c r="F14" i="8"/>
  <c r="C14" i="8"/>
  <c r="D14" i="8" s="1"/>
  <c r="H13" i="8"/>
  <c r="F13" i="8"/>
  <c r="C13" i="8"/>
  <c r="D13" i="8" s="1"/>
  <c r="H11" i="8"/>
  <c r="F11" i="8"/>
  <c r="C11" i="8"/>
  <c r="D11" i="8" s="1"/>
  <c r="H10" i="8"/>
  <c r="H12" i="8" s="1"/>
  <c r="F10" i="8"/>
  <c r="C10" i="8"/>
  <c r="D10" i="8" s="1"/>
  <c r="H8" i="8"/>
  <c r="F8" i="8"/>
  <c r="C8" i="8"/>
  <c r="D8" i="8" s="1"/>
  <c r="H7" i="8"/>
  <c r="F7" i="8"/>
  <c r="C7" i="8"/>
  <c r="D7" i="8" s="1"/>
  <c r="H6" i="8"/>
  <c r="F6" i="8"/>
  <c r="C6" i="8"/>
  <c r="D6" i="8" s="1"/>
  <c r="H5" i="8"/>
  <c r="F5" i="8"/>
  <c r="C5" i="8"/>
  <c r="D5" i="8" s="1"/>
  <c r="H4" i="8"/>
  <c r="F4" i="8"/>
  <c r="C4" i="8"/>
  <c r="D4" i="8" s="1"/>
  <c r="C28" i="7"/>
  <c r="H23" i="7"/>
  <c r="F23" i="7"/>
  <c r="C23" i="7"/>
  <c r="D23" i="7" s="1"/>
  <c r="H22" i="7"/>
  <c r="F22" i="7"/>
  <c r="C22" i="7"/>
  <c r="D22" i="7" s="1"/>
  <c r="H21" i="7"/>
  <c r="F21" i="7"/>
  <c r="C21" i="7"/>
  <c r="D21" i="7" s="1"/>
  <c r="H20" i="7"/>
  <c r="F20" i="7"/>
  <c r="C20" i="7"/>
  <c r="D20" i="7" s="1"/>
  <c r="H19" i="7"/>
  <c r="F19" i="7"/>
  <c r="C19" i="7"/>
  <c r="D19" i="7" s="1"/>
  <c r="H17" i="7"/>
  <c r="F17" i="7"/>
  <c r="C17" i="7"/>
  <c r="D17" i="7" s="1"/>
  <c r="H15" i="7"/>
  <c r="F15" i="7"/>
  <c r="C15" i="7"/>
  <c r="D15" i="7" s="1"/>
  <c r="H14" i="7"/>
  <c r="F14" i="7"/>
  <c r="C14" i="7"/>
  <c r="D14" i="7" s="1"/>
  <c r="H13" i="7"/>
  <c r="F13" i="7"/>
  <c r="C13" i="7"/>
  <c r="D13" i="7" s="1"/>
  <c r="H11" i="7"/>
  <c r="F11" i="7"/>
  <c r="C11" i="7"/>
  <c r="D11" i="7" s="1"/>
  <c r="H10" i="7"/>
  <c r="F10" i="7"/>
  <c r="F12" i="7" s="1"/>
  <c r="C10" i="7"/>
  <c r="D10" i="7" s="1"/>
  <c r="H8" i="7"/>
  <c r="F8" i="7"/>
  <c r="C8" i="7"/>
  <c r="D8" i="7" s="1"/>
  <c r="H7" i="7"/>
  <c r="F7" i="7"/>
  <c r="C7" i="7"/>
  <c r="D7" i="7" s="1"/>
  <c r="H6" i="7"/>
  <c r="F6" i="7"/>
  <c r="C6" i="7"/>
  <c r="D6" i="7" s="1"/>
  <c r="H5" i="7"/>
  <c r="F5" i="7"/>
  <c r="C5" i="7"/>
  <c r="D5" i="7" s="1"/>
  <c r="H4" i="7"/>
  <c r="F4" i="7"/>
  <c r="C4" i="7"/>
  <c r="D4" i="7" s="1"/>
  <c r="C28" i="6"/>
  <c r="H23" i="6"/>
  <c r="F23" i="6"/>
  <c r="C23" i="6"/>
  <c r="D23" i="6" s="1"/>
  <c r="H22" i="6"/>
  <c r="F22" i="6"/>
  <c r="C22" i="6"/>
  <c r="D22" i="6" s="1"/>
  <c r="H21" i="6"/>
  <c r="F21" i="6"/>
  <c r="C21" i="6"/>
  <c r="D21" i="6" s="1"/>
  <c r="H20" i="6"/>
  <c r="F20" i="6"/>
  <c r="C20" i="6"/>
  <c r="D20" i="6" s="1"/>
  <c r="H19" i="6"/>
  <c r="F19" i="6"/>
  <c r="F24" i="6" s="1"/>
  <c r="C19" i="6"/>
  <c r="D19" i="6" s="1"/>
  <c r="H17" i="6"/>
  <c r="F17" i="6"/>
  <c r="C17" i="6"/>
  <c r="D17" i="6" s="1"/>
  <c r="H15" i="6"/>
  <c r="F15" i="6"/>
  <c r="C15" i="6"/>
  <c r="D15" i="6" s="1"/>
  <c r="H14" i="6"/>
  <c r="F14" i="6"/>
  <c r="C14" i="6"/>
  <c r="D14" i="6" s="1"/>
  <c r="H13" i="6"/>
  <c r="H18" i="6" s="1"/>
  <c r="F13" i="6"/>
  <c r="C13" i="6"/>
  <c r="D13" i="6" s="1"/>
  <c r="H11" i="6"/>
  <c r="F11" i="6"/>
  <c r="C11" i="6"/>
  <c r="D11" i="6" s="1"/>
  <c r="H10" i="6"/>
  <c r="F10" i="6"/>
  <c r="C10" i="6"/>
  <c r="D10" i="6" s="1"/>
  <c r="H8" i="6"/>
  <c r="F8" i="6"/>
  <c r="C8" i="6"/>
  <c r="D8" i="6" s="1"/>
  <c r="H7" i="6"/>
  <c r="F7" i="6"/>
  <c r="C7" i="6"/>
  <c r="D7" i="6" s="1"/>
  <c r="H6" i="6"/>
  <c r="F6" i="6"/>
  <c r="C6" i="6"/>
  <c r="D6" i="6" s="1"/>
  <c r="H5" i="6"/>
  <c r="F5" i="6"/>
  <c r="C5" i="6"/>
  <c r="D5" i="6" s="1"/>
  <c r="H4" i="6"/>
  <c r="F4" i="6"/>
  <c r="F9" i="6" s="1"/>
  <c r="C4" i="6"/>
  <c r="D4" i="6" s="1"/>
  <c r="C28" i="5"/>
  <c r="H23" i="5"/>
  <c r="F23" i="5"/>
  <c r="C23" i="5"/>
  <c r="D23" i="5" s="1"/>
  <c r="H22" i="5"/>
  <c r="F22" i="5"/>
  <c r="C22" i="5"/>
  <c r="D22" i="5" s="1"/>
  <c r="H21" i="5"/>
  <c r="F21" i="5"/>
  <c r="C21" i="5"/>
  <c r="D21" i="5" s="1"/>
  <c r="H20" i="5"/>
  <c r="F20" i="5"/>
  <c r="C20" i="5"/>
  <c r="D20" i="5" s="1"/>
  <c r="H19" i="5"/>
  <c r="F19" i="5"/>
  <c r="C19" i="5"/>
  <c r="D19" i="5" s="1"/>
  <c r="H17" i="5"/>
  <c r="F17" i="5"/>
  <c r="C17" i="5"/>
  <c r="D17" i="5" s="1"/>
  <c r="H15" i="5"/>
  <c r="F15" i="5"/>
  <c r="C15" i="5"/>
  <c r="D15" i="5" s="1"/>
  <c r="H14" i="5"/>
  <c r="F14" i="5"/>
  <c r="C14" i="5"/>
  <c r="D14" i="5" s="1"/>
  <c r="H13" i="5"/>
  <c r="F13" i="5"/>
  <c r="C13" i="5"/>
  <c r="D13" i="5" s="1"/>
  <c r="H11" i="5"/>
  <c r="F11" i="5"/>
  <c r="C11" i="5"/>
  <c r="D11" i="5" s="1"/>
  <c r="H10" i="5"/>
  <c r="H12" i="5" s="1"/>
  <c r="F10" i="5"/>
  <c r="C10" i="5"/>
  <c r="D10" i="5" s="1"/>
  <c r="H8" i="5"/>
  <c r="F8" i="5"/>
  <c r="C8" i="5"/>
  <c r="D8" i="5" s="1"/>
  <c r="H7" i="5"/>
  <c r="F7" i="5"/>
  <c r="C7" i="5"/>
  <c r="D7" i="5" s="1"/>
  <c r="H6" i="5"/>
  <c r="F6" i="5"/>
  <c r="C6" i="5"/>
  <c r="D6" i="5" s="1"/>
  <c r="H5" i="5"/>
  <c r="F5" i="5"/>
  <c r="C5" i="5"/>
  <c r="D5" i="5" s="1"/>
  <c r="H4" i="5"/>
  <c r="F4" i="5"/>
  <c r="F9" i="5" s="1"/>
  <c r="C4" i="5"/>
  <c r="D4" i="5" s="1"/>
  <c r="C28" i="4"/>
  <c r="H23" i="4"/>
  <c r="F23" i="4"/>
  <c r="C23" i="4"/>
  <c r="D23" i="4" s="1"/>
  <c r="H22" i="4"/>
  <c r="F22" i="4"/>
  <c r="C22" i="4"/>
  <c r="D22" i="4" s="1"/>
  <c r="H21" i="4"/>
  <c r="F21" i="4"/>
  <c r="C21" i="4"/>
  <c r="D21" i="4" s="1"/>
  <c r="H20" i="4"/>
  <c r="F20" i="4"/>
  <c r="C20" i="4"/>
  <c r="D20" i="4" s="1"/>
  <c r="H19" i="4"/>
  <c r="H24" i="4" s="1"/>
  <c r="F19" i="4"/>
  <c r="C19" i="4"/>
  <c r="D19" i="4" s="1"/>
  <c r="H17" i="4"/>
  <c r="F17" i="4"/>
  <c r="C17" i="4"/>
  <c r="D17" i="4" s="1"/>
  <c r="H15" i="4"/>
  <c r="F15" i="4"/>
  <c r="C15" i="4"/>
  <c r="D15" i="4" s="1"/>
  <c r="H14" i="4"/>
  <c r="F14" i="4"/>
  <c r="C14" i="4"/>
  <c r="D14" i="4" s="1"/>
  <c r="H13" i="4"/>
  <c r="F13" i="4"/>
  <c r="C13" i="4"/>
  <c r="D13" i="4" s="1"/>
  <c r="H11" i="4"/>
  <c r="F11" i="4"/>
  <c r="C11" i="4"/>
  <c r="D11" i="4" s="1"/>
  <c r="H10" i="4"/>
  <c r="F10" i="4"/>
  <c r="C10" i="4"/>
  <c r="D10" i="4" s="1"/>
  <c r="D12" i="4" s="1"/>
  <c r="H8" i="4"/>
  <c r="F8" i="4"/>
  <c r="C8" i="4"/>
  <c r="D8" i="4" s="1"/>
  <c r="H7" i="4"/>
  <c r="F7" i="4"/>
  <c r="C7" i="4"/>
  <c r="D7" i="4" s="1"/>
  <c r="H6" i="4"/>
  <c r="F6" i="4"/>
  <c r="C6" i="4"/>
  <c r="D6" i="4" s="1"/>
  <c r="H5" i="4"/>
  <c r="F5" i="4"/>
  <c r="C5" i="4"/>
  <c r="D5" i="4" s="1"/>
  <c r="H4" i="4"/>
  <c r="F4" i="4"/>
  <c r="C4" i="4"/>
  <c r="D4" i="4" s="1"/>
  <c r="C28" i="3"/>
  <c r="H23" i="3"/>
  <c r="F23" i="3"/>
  <c r="C23" i="3"/>
  <c r="D23" i="3" s="1"/>
  <c r="H22" i="3"/>
  <c r="F22" i="3"/>
  <c r="C22" i="3"/>
  <c r="D22" i="3" s="1"/>
  <c r="H21" i="3"/>
  <c r="F21" i="3"/>
  <c r="C21" i="3"/>
  <c r="D21" i="3" s="1"/>
  <c r="H20" i="3"/>
  <c r="F20" i="3"/>
  <c r="C20" i="3"/>
  <c r="D20" i="3" s="1"/>
  <c r="H19" i="3"/>
  <c r="F19" i="3"/>
  <c r="C19" i="3"/>
  <c r="D19" i="3" s="1"/>
  <c r="H17" i="3"/>
  <c r="F17" i="3"/>
  <c r="C17" i="3"/>
  <c r="D17" i="3" s="1"/>
  <c r="H15" i="3"/>
  <c r="F15" i="3"/>
  <c r="C15" i="3"/>
  <c r="D15" i="3" s="1"/>
  <c r="H14" i="3"/>
  <c r="F14" i="3"/>
  <c r="C14" i="3"/>
  <c r="D14" i="3" s="1"/>
  <c r="H13" i="3"/>
  <c r="F13" i="3"/>
  <c r="C13" i="3"/>
  <c r="D13" i="3" s="1"/>
  <c r="H11" i="3"/>
  <c r="F11" i="3"/>
  <c r="C11" i="3"/>
  <c r="D11" i="3" s="1"/>
  <c r="H10" i="3"/>
  <c r="F10" i="3"/>
  <c r="C10" i="3"/>
  <c r="D10" i="3" s="1"/>
  <c r="H8" i="3"/>
  <c r="F8" i="3"/>
  <c r="C8" i="3"/>
  <c r="D8" i="3" s="1"/>
  <c r="H7" i="3"/>
  <c r="F7" i="3"/>
  <c r="C7" i="3"/>
  <c r="D7" i="3" s="1"/>
  <c r="H6" i="3"/>
  <c r="F6" i="3"/>
  <c r="C6" i="3"/>
  <c r="D6" i="3" s="1"/>
  <c r="H5" i="3"/>
  <c r="F5" i="3"/>
  <c r="C5" i="3"/>
  <c r="D5" i="3" s="1"/>
  <c r="H4" i="3"/>
  <c r="F4" i="3"/>
  <c r="C4" i="3"/>
  <c r="D4" i="3" s="1"/>
  <c r="C28" i="2"/>
  <c r="H23" i="2"/>
  <c r="F23" i="2"/>
  <c r="C23" i="2"/>
  <c r="D23" i="2" s="1"/>
  <c r="H22" i="2"/>
  <c r="F22" i="2"/>
  <c r="C22" i="2"/>
  <c r="D22" i="2" s="1"/>
  <c r="H21" i="2"/>
  <c r="F21" i="2"/>
  <c r="C21" i="2"/>
  <c r="D21" i="2" s="1"/>
  <c r="H20" i="2"/>
  <c r="F20" i="2"/>
  <c r="C20" i="2"/>
  <c r="D20" i="2" s="1"/>
  <c r="H19" i="2"/>
  <c r="F19" i="2"/>
  <c r="C19" i="2"/>
  <c r="D19" i="2" s="1"/>
  <c r="H17" i="2"/>
  <c r="F17" i="2"/>
  <c r="C17" i="2"/>
  <c r="D17" i="2" s="1"/>
  <c r="H15" i="2"/>
  <c r="F15" i="2"/>
  <c r="C15" i="2"/>
  <c r="D15" i="2" s="1"/>
  <c r="H14" i="2"/>
  <c r="F14" i="2"/>
  <c r="C14" i="2"/>
  <c r="D14" i="2" s="1"/>
  <c r="H13" i="2"/>
  <c r="F13" i="2"/>
  <c r="C13" i="2"/>
  <c r="D13" i="2" s="1"/>
  <c r="H11" i="2"/>
  <c r="F11" i="2"/>
  <c r="C11" i="2"/>
  <c r="D11" i="2" s="1"/>
  <c r="H10" i="2"/>
  <c r="F10" i="2"/>
  <c r="C10" i="2"/>
  <c r="D10" i="2" s="1"/>
  <c r="H8" i="2"/>
  <c r="F8" i="2"/>
  <c r="C8" i="2"/>
  <c r="D8" i="2" s="1"/>
  <c r="H7" i="2"/>
  <c r="F7" i="2"/>
  <c r="C7" i="2"/>
  <c r="D7" i="2" s="1"/>
  <c r="H6" i="2"/>
  <c r="F6" i="2"/>
  <c r="C6" i="2"/>
  <c r="D6" i="2" s="1"/>
  <c r="H5" i="2"/>
  <c r="F5" i="2"/>
  <c r="C5" i="2"/>
  <c r="D5" i="2" s="1"/>
  <c r="H4" i="2"/>
  <c r="F4" i="2"/>
  <c r="C4" i="2"/>
  <c r="D4" i="2" s="1"/>
  <c r="C28" i="1"/>
  <c r="H23" i="1"/>
  <c r="H22" i="1"/>
  <c r="H21" i="1"/>
  <c r="H20" i="1"/>
  <c r="H19" i="1"/>
  <c r="H17" i="1"/>
  <c r="H15" i="1"/>
  <c r="H14" i="1"/>
  <c r="H13" i="1"/>
  <c r="H11" i="1"/>
  <c r="H10" i="1"/>
  <c r="H8" i="1"/>
  <c r="H7" i="1"/>
  <c r="H6" i="1"/>
  <c r="H5" i="1"/>
  <c r="H4" i="1"/>
  <c r="F23" i="1"/>
  <c r="F22" i="1"/>
  <c r="F21" i="1"/>
  <c r="F20" i="1"/>
  <c r="F19" i="1"/>
  <c r="F17" i="1"/>
  <c r="F15" i="1"/>
  <c r="F14" i="1"/>
  <c r="F13" i="1"/>
  <c r="F11" i="1"/>
  <c r="F10" i="1"/>
  <c r="F8" i="1"/>
  <c r="F7" i="1"/>
  <c r="F6" i="1"/>
  <c r="F5" i="1"/>
  <c r="F4" i="1"/>
  <c r="C23" i="1"/>
  <c r="D23" i="1" s="1"/>
  <c r="C22" i="1"/>
  <c r="D22" i="1" s="1"/>
  <c r="C21" i="1"/>
  <c r="D21" i="1" s="1"/>
  <c r="C20" i="1"/>
  <c r="D20" i="1" s="1"/>
  <c r="C19" i="1"/>
  <c r="D19" i="1" s="1"/>
  <c r="C17" i="1"/>
  <c r="D17" i="1" s="1"/>
  <c r="C15" i="1"/>
  <c r="D15" i="1" s="1"/>
  <c r="C14" i="1"/>
  <c r="D14" i="1" s="1"/>
  <c r="C13" i="1"/>
  <c r="D13" i="1" s="1"/>
  <c r="C11" i="1"/>
  <c r="D11" i="1" s="1"/>
  <c r="C10" i="1"/>
  <c r="D10" i="1" s="1"/>
  <c r="C8" i="1"/>
  <c r="D8" i="1" s="1"/>
  <c r="C7" i="1"/>
  <c r="D7" i="1" s="1"/>
  <c r="C6" i="1"/>
  <c r="D6" i="1" s="1"/>
  <c r="C5" i="1"/>
  <c r="D5" i="1" s="1"/>
  <c r="C4" i="1"/>
  <c r="F18" i="11" l="1"/>
  <c r="D12" i="11"/>
  <c r="H9" i="10"/>
  <c r="H9" i="5"/>
  <c r="F24" i="5"/>
  <c r="H18" i="5"/>
  <c r="F18" i="7"/>
  <c r="F9" i="7"/>
  <c r="H12" i="7"/>
  <c r="H12" i="9"/>
  <c r="H9" i="9"/>
  <c r="F18" i="8"/>
  <c r="F12" i="8"/>
  <c r="F9" i="8"/>
  <c r="H18" i="8"/>
  <c r="H12" i="6"/>
  <c r="F12" i="6"/>
  <c r="F9" i="4"/>
  <c r="F18" i="2"/>
  <c r="F24" i="1"/>
  <c r="F9" i="1"/>
  <c r="H18" i="1"/>
  <c r="F12" i="1"/>
  <c r="H24" i="2"/>
  <c r="F24" i="2"/>
  <c r="D24" i="2"/>
  <c r="H18" i="2"/>
  <c r="H12" i="2"/>
  <c r="D12" i="2"/>
  <c r="F9" i="2"/>
  <c r="H9" i="2"/>
  <c r="D9" i="2"/>
  <c r="D18" i="2"/>
  <c r="F12" i="2"/>
  <c r="D24" i="4"/>
  <c r="H18" i="4"/>
  <c r="F18" i="4"/>
  <c r="D18" i="4"/>
  <c r="H12" i="4"/>
  <c r="H9" i="4"/>
  <c r="D9" i="4"/>
  <c r="F12" i="4"/>
  <c r="F24" i="4"/>
  <c r="D24" i="11"/>
  <c r="H24" i="11"/>
  <c r="H18" i="11"/>
  <c r="D18" i="11"/>
  <c r="H12" i="11"/>
  <c r="F9" i="11"/>
  <c r="D9" i="11"/>
  <c r="F12" i="11"/>
  <c r="F24" i="11"/>
  <c r="H9" i="11"/>
  <c r="H24" i="10"/>
  <c r="F18" i="10"/>
  <c r="H18" i="10"/>
  <c r="D18" i="10"/>
  <c r="F12" i="10"/>
  <c r="F9" i="10"/>
  <c r="D24" i="10"/>
  <c r="F24" i="10"/>
  <c r="D9" i="10"/>
  <c r="H24" i="9"/>
  <c r="F24" i="9"/>
  <c r="D24" i="9"/>
  <c r="H18" i="9"/>
  <c r="F12" i="9"/>
  <c r="D12" i="9"/>
  <c r="F9" i="9"/>
  <c r="F18" i="9"/>
  <c r="D9" i="9"/>
  <c r="D18" i="9"/>
  <c r="H9" i="8"/>
  <c r="D9" i="8"/>
  <c r="D18" i="8"/>
  <c r="D12" i="8"/>
  <c r="D24" i="8"/>
  <c r="F24" i="8"/>
  <c r="D24" i="7"/>
  <c r="F24" i="7"/>
  <c r="H18" i="7"/>
  <c r="D18" i="7"/>
  <c r="H9" i="7"/>
  <c r="D12" i="7"/>
  <c r="D9" i="7"/>
  <c r="H24" i="7"/>
  <c r="H24" i="6"/>
  <c r="F18" i="6"/>
  <c r="D18" i="6"/>
  <c r="D12" i="6"/>
  <c r="H9" i="6"/>
  <c r="D9" i="6"/>
  <c r="D24" i="6"/>
  <c r="F18" i="5"/>
  <c r="D18" i="5"/>
  <c r="D9" i="5"/>
  <c r="D24" i="5"/>
  <c r="D12" i="5"/>
  <c r="H24" i="5"/>
  <c r="F12" i="5"/>
  <c r="H12" i="3"/>
  <c r="C4" i="12"/>
  <c r="D4" i="12" s="1"/>
  <c r="D12" i="3"/>
  <c r="F9" i="3"/>
  <c r="F24" i="3"/>
  <c r="D24" i="3"/>
  <c r="H9" i="3"/>
  <c r="D9" i="3"/>
  <c r="D18" i="3"/>
  <c r="F18" i="3"/>
  <c r="H24" i="3"/>
  <c r="F12" i="3"/>
  <c r="H18" i="3"/>
  <c r="H24" i="1"/>
  <c r="D24" i="1"/>
  <c r="F18" i="1"/>
  <c r="H12" i="1"/>
  <c r="H9" i="1"/>
  <c r="D18" i="1"/>
  <c r="D12" i="1"/>
  <c r="C28" i="12"/>
  <c r="D4" i="1"/>
  <c r="D9" i="1" s="1"/>
  <c r="E19" i="12"/>
  <c r="F19" i="12" s="1"/>
  <c r="G19" i="12"/>
  <c r="H19" i="12" s="1"/>
  <c r="E20" i="12"/>
  <c r="F20" i="12" s="1"/>
  <c r="G20" i="12"/>
  <c r="H20" i="12" s="1"/>
  <c r="E21" i="12"/>
  <c r="F21" i="12" s="1"/>
  <c r="G21" i="12"/>
  <c r="H21" i="12" s="1"/>
  <c r="E22" i="12"/>
  <c r="F22" i="12" s="1"/>
  <c r="G22" i="12"/>
  <c r="H22" i="12" s="1"/>
  <c r="E23" i="12"/>
  <c r="F23" i="12" s="1"/>
  <c r="G23" i="12"/>
  <c r="H23" i="12" s="1"/>
  <c r="C20" i="12"/>
  <c r="D20" i="12" s="1"/>
  <c r="C21" i="12"/>
  <c r="D21" i="12" s="1"/>
  <c r="C22" i="12"/>
  <c r="D22" i="12" s="1"/>
  <c r="C23" i="12"/>
  <c r="D23" i="12" s="1"/>
  <c r="C19" i="12"/>
  <c r="D19" i="12" s="1"/>
  <c r="E13" i="12"/>
  <c r="F13" i="12" s="1"/>
  <c r="G13" i="12"/>
  <c r="H13" i="12" s="1"/>
  <c r="E14" i="12"/>
  <c r="F14" i="12" s="1"/>
  <c r="G14" i="12"/>
  <c r="H14" i="12" s="1"/>
  <c r="E15" i="12"/>
  <c r="F15" i="12" s="1"/>
  <c r="G15" i="12"/>
  <c r="H15" i="12" s="1"/>
  <c r="E16" i="12"/>
  <c r="G16" i="12"/>
  <c r="E17" i="12"/>
  <c r="F17" i="12" s="1"/>
  <c r="G17" i="12"/>
  <c r="C14" i="12"/>
  <c r="D14" i="12" s="1"/>
  <c r="C15" i="12"/>
  <c r="D15" i="12" s="1"/>
  <c r="C16" i="12"/>
  <c r="C17" i="12"/>
  <c r="D17" i="12" s="1"/>
  <c r="C13" i="12"/>
  <c r="D13" i="12" s="1"/>
  <c r="E10" i="12"/>
  <c r="F10" i="12" s="1"/>
  <c r="G10" i="12"/>
  <c r="H10" i="12" s="1"/>
  <c r="E11" i="12"/>
  <c r="F11" i="12" s="1"/>
  <c r="G11" i="12"/>
  <c r="H11" i="12" s="1"/>
  <c r="C11" i="12"/>
  <c r="D11" i="12" s="1"/>
  <c r="C10" i="12"/>
  <c r="D10" i="12" s="1"/>
  <c r="E5" i="12"/>
  <c r="F5" i="12" s="1"/>
  <c r="G5" i="12"/>
  <c r="H5" i="12" s="1"/>
  <c r="E6" i="12"/>
  <c r="F6" i="12" s="1"/>
  <c r="G6" i="12"/>
  <c r="H6" i="12" s="1"/>
  <c r="E7" i="12"/>
  <c r="F7" i="12" s="1"/>
  <c r="G7" i="12"/>
  <c r="H7" i="12" s="1"/>
  <c r="E8" i="12"/>
  <c r="F8" i="12" s="1"/>
  <c r="G8" i="12"/>
  <c r="H8" i="12" s="1"/>
  <c r="E4" i="12"/>
  <c r="F4" i="12" s="1"/>
  <c r="G4" i="12"/>
  <c r="H4" i="12" s="1"/>
  <c r="C5" i="12"/>
  <c r="D5" i="12" s="1"/>
  <c r="C6" i="12"/>
  <c r="D6" i="12" s="1"/>
  <c r="C7" i="12"/>
  <c r="D7" i="12" s="1"/>
  <c r="C8" i="12"/>
  <c r="D8" i="12" s="1"/>
  <c r="C31" i="10" l="1"/>
  <c r="C31" i="5"/>
  <c r="C30" i="5"/>
  <c r="C30" i="7"/>
  <c r="C31" i="8"/>
  <c r="C30" i="8"/>
  <c r="C30" i="6"/>
  <c r="C31" i="6"/>
  <c r="C31" i="4"/>
  <c r="C30" i="1"/>
  <c r="C30" i="2"/>
  <c r="C31" i="2"/>
  <c r="C29" i="2"/>
  <c r="C29" i="4"/>
  <c r="C30" i="4"/>
  <c r="C29" i="11"/>
  <c r="C31" i="11"/>
  <c r="C30" i="11"/>
  <c r="C30" i="10"/>
  <c r="C29" i="10"/>
  <c r="C31" i="9"/>
  <c r="C29" i="9"/>
  <c r="C30" i="9"/>
  <c r="C29" i="8"/>
  <c r="C29" i="7"/>
  <c r="C31" i="7"/>
  <c r="C29" i="6"/>
  <c r="C29" i="5"/>
  <c r="C30" i="3"/>
  <c r="C29" i="3"/>
  <c r="C31" i="3"/>
  <c r="H24" i="12"/>
  <c r="H18" i="12"/>
  <c r="F18" i="12"/>
  <c r="C29" i="1"/>
  <c r="C31" i="1"/>
  <c r="D12" i="12"/>
  <c r="D9" i="12"/>
  <c r="D24" i="12"/>
  <c r="F24" i="12"/>
  <c r="H12" i="12"/>
  <c r="F12" i="12"/>
  <c r="D18" i="12"/>
  <c r="H9" i="12"/>
  <c r="F9" i="12"/>
  <c r="C31" i="12" l="1"/>
  <c r="C30" i="12"/>
  <c r="C29" i="12"/>
</calcChain>
</file>

<file path=xl/sharedStrings.xml><?xml version="1.0" encoding="utf-8"?>
<sst xmlns="http://schemas.openxmlformats.org/spreadsheetml/2006/main" count="721" uniqueCount="199">
  <si>
    <t>Критерии</t>
  </si>
  <si>
    <t>чел</t>
  </si>
  <si>
    <t>%</t>
  </si>
  <si>
    <t>Оснащенность ОО</t>
  </si>
  <si>
    <t>В школе созданы условия для физического развития и укрепления здоровья ребенка</t>
  </si>
  <si>
    <t>Школа оптимально оснащена техническим оборудованием: мультимедийными устройствами,  компьютерами, интерактивным оборудованием и др.</t>
  </si>
  <si>
    <t>В школе достаточно книг, пособий, журналов, методических материалов для организации качественного педагогического процесса</t>
  </si>
  <si>
    <t>В школе соблюдены санитарно-гигиенические условия</t>
  </si>
  <si>
    <t>Организация питания в школе устраивает меня и моего ребенка</t>
  </si>
  <si>
    <t>ИТОГО</t>
  </si>
  <si>
    <t>Квалифицированность педагогов</t>
  </si>
  <si>
    <t>В школе работают квалифицированные и компетентные педагоги  специалисты</t>
  </si>
  <si>
    <t>Все педагоги готовы создать комфортные и безопасные условия для каждого ребенка</t>
  </si>
  <si>
    <t>Развитие ребенка в ОО</t>
  </si>
  <si>
    <t>Ребенок с интересом и пользой проводит время в школе, его привлекают к участию в организуемых мероприятиях</t>
  </si>
  <si>
    <t>В школе созданы все условия для раскрытия способностей ребенка, удовлетворения его познавательных интересов и разумных потребностей</t>
  </si>
  <si>
    <t>В успехах ребенка есть очевидные заслуги педагогов школы</t>
  </si>
  <si>
    <t>Режим работы школы оптимален для полноценного развития ребенка и удобен для родителей</t>
  </si>
  <si>
    <t>Благодаря посещению школы ребенок готов к поступлению в ВУЗ (оценка дается по отношению к детям, обучающимся в старших классах)</t>
  </si>
  <si>
    <t>Взаимодействие с родителями</t>
  </si>
  <si>
    <t>Родителям доступна полная информация о жизнедеятельности ребенка в школе</t>
  </si>
  <si>
    <t>Педагоги представляют консультационную и иную помощь родителям в вопросах обучения и воспитания ребенка</t>
  </si>
  <si>
    <t>Родителям предоставляется возможность участия в управлении школой, внесения предложений, направленных на улучшение работы школы</t>
  </si>
  <si>
    <t>Согласен</t>
  </si>
  <si>
    <t>Не согласен</t>
  </si>
  <si>
    <t>Воздержусь</t>
  </si>
  <si>
    <t>Предложения родителей оперативно рассматриваются администрацией и педагогами школы, учитываются при дальнейшей работе</t>
  </si>
  <si>
    <t>На сайте школы размещена полная и актуальная информация о деятельности школы, педагогических работников, контактах, мероприятиях</t>
  </si>
  <si>
    <t xml:space="preserve">  </t>
  </si>
  <si>
    <t>Ср.доля</t>
  </si>
  <si>
    <t>Предложения, замечания:</t>
  </si>
  <si>
    <t>Кол-во участников -   человек</t>
  </si>
  <si>
    <t>Количество обучающихся всего:</t>
  </si>
  <si>
    <t>Доля респондентов от общей численности обучающихся -  %</t>
  </si>
  <si>
    <t>Средняя доля респондентов, удовлетворенных образовательными услугами -  %</t>
  </si>
  <si>
    <t>Средняя доля респондентов, неудовлетворенных образовательными услугами -  %</t>
  </si>
  <si>
    <t>Средняя доля респондентов, воздержавшихся от ответов -  %</t>
  </si>
  <si>
    <t>Кол-во участников -  человек</t>
  </si>
  <si>
    <t>Средняя доля респондентов, удовлетворенных образовательными услугами -   %</t>
  </si>
  <si>
    <t>Количество обучающихся всего в ОО</t>
  </si>
  <si>
    <t>Доля респондентов от общей численности обучающихся - %</t>
  </si>
  <si>
    <t xml:space="preserve"> </t>
  </si>
  <si>
    <t>нет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</si>
  <si>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№ 1 г. Советский"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</si>
  <si>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№ 2 г. Советский"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</si>
  <si>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гимзазии г. Советский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</si>
  <si>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№ 4 г. Советский"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</si>
  <si>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п.Пионерский"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</si>
  <si>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п.Малиновский"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</si>
  <si>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п.Таёжный"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</si>
  <si>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"Алябьевская средняя общеобразовательная школа"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</si>
  <si>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п.Зеленоборск"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</si>
  <si>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п.Коммунистический" в 2022 году</t>
  </si>
  <si>
    <t>Результаты мониторинга удовлетворенности потребителей качеством образовательных услуг в муниципальном бюджетном общеобразовательном учреждении "Средняя общеобразовательная школа п.Агириш" в 2022 году</t>
  </si>
  <si>
    <t>Результаты мониторинга удовлетворенности потребителей качеством образовательных услуг в муниципальных бюджетных общеобразовательных учреждениях Советского района в 2022 году</t>
  </si>
  <si>
    <t xml:space="preserve">Самая лучшая школа! </t>
  </si>
  <si>
    <t>Больше бы времени уделялось учёбе! Кружки для деток не хватает!</t>
  </si>
  <si>
    <t>Лучше бы в старших классах детей научились уважать как личность а не относится как к ребенку! Прислушиваться к детям, а не попусту ругать к девятому классу дети учиться в первой школе не хотят отвратительная обстановка для детей создана!</t>
  </si>
  <si>
    <t>Даёшь первую смену всем ученикам</t>
  </si>
  <si>
    <t>Поменять состав педагогов</t>
  </si>
  <si>
    <t>Перевод работы школы на пятидневку и обучения только в первую смену</t>
  </si>
  <si>
    <t xml:space="preserve">Минимизировать дистанционное обучение. </t>
  </si>
  <si>
    <t xml:space="preserve">Минимум дистант, максимум очного обучения. Отменить детям учебные субботы. </t>
  </si>
  <si>
    <t>Хотелось бы чтобы учитель истории была мягче к детям ,а то дети не хотят ходить на историю.</t>
  </si>
  <si>
    <t xml:space="preserve">Хромает обратная связь администрации школы с родителями, руководство часто расписывается в собственном бессилии в некоторых ситуациях. Очень испортилось питание. </t>
  </si>
  <si>
    <t xml:space="preserve">Спасибо огромное педагогическому коллективу школы 1.  </t>
  </si>
  <si>
    <t xml:space="preserve">Хотелось бы, чтобы спортивную площадку оснастили согласно всем требованиям для организации обучения физической культуре. И конечно не хватает актового зала. </t>
  </si>
  <si>
    <t xml:space="preserve">К нашему педагогу Чеботковой Т.О. Вопросов нет, только благодарности. Есть вопросы к администрации школы. Мебель в классе заменили только после коллективного обращения родителей. Питание оставляет желать лучшего. </t>
  </si>
  <si>
    <t>В школе не хватает учебных кабинетов, учеников больше, чем школа может вместить по нормам</t>
  </si>
  <si>
    <t>Хотелось бы чтобы у входа в школу со стороны ул Строительная появился пешеходный переход, для того чтобы обезопасить детей среди огромного количества машин в утренние часы.</t>
  </si>
  <si>
    <t>Школа в первую очередь думает о себе, а не о детях</t>
  </si>
  <si>
    <t>Хотелось бы чтобы была продленка после уроков</t>
  </si>
  <si>
    <t>Нет заинтересованности учителей в обучении детей и убежденности в том, что ребенок усвоил и понял пройденный материал. Питание детей тоже не устраивает, т.к. нет компотов, морсов, очень жаль, что дают колбасу, вместо мясных и рыбных продуктов, нет шиповника, для поднятия иммунитета.</t>
  </si>
  <si>
    <t xml:space="preserve">Беспокоит старая, пологая лестница. Старшая дочь неоднократно жаловалась, что падает с неё. На мой взгляд нужна реставрация лестницы. </t>
  </si>
  <si>
    <t>Желательно обучение только в первую смену</t>
  </si>
  <si>
    <t xml:space="preserve">Вопросов нет. </t>
  </si>
  <si>
    <t>Пересмотреть рацион питания детей</t>
  </si>
  <si>
    <t>Вкуснее и качественнее кормить, проводить мероприятия с детьми, а не кидать ссылки на конкурсы</t>
  </si>
  <si>
    <t xml:space="preserve">Учится дети должны в первую смену. Продленку надо вернуть. </t>
  </si>
  <si>
    <t>Рассмотреть питание в школе. Дети говорят что стала одна каша в рационе</t>
  </si>
  <si>
    <t>Всё устраивает</t>
  </si>
  <si>
    <t>Конечно хотелось бы, чтоб уроки продлили до -45 минут.А то дети не усваивает урок.И тяжело педагогоам учить 28 детей за 30 минут.</t>
  </si>
  <si>
    <t>Педагогам надо раз в год проходить психолога на предмет выгорания по профессии особенно психолога преподавателю русского языка Мишагиной которая убивает интерес к предмету русскому. Она просто ненавидит детей ей не место в школе. Она выгорела как учитель и несет только вред ученикам убивая у них весь интерес. Я думаю администрации школы надо задуматься об этом.</t>
  </si>
  <si>
    <t>Нужно провести психологическую проф пригодность учителя истории Тарову на предмет выгорания в профессии она с такой ненавистью проводила онлайн уроки мне просто страшно за своего ребенка. Она просто морально уничтожает личности детей выставляя их просто тупыми и не стесняется в выражениях. Обратите внимания вам звоночек администрация СОШ1.</t>
  </si>
  <si>
    <t xml:space="preserve">Необходимы дополнительные помещения для внеурочной деятельности детей. Школе не хватает помещений. И это уже вопрос к учредителю и администрации города.. </t>
  </si>
  <si>
    <t>Мало место в гардеробной, одежда детей постоянно падает.</t>
  </si>
  <si>
    <t xml:space="preserve">В течение всего учебного года 2021-2022  отсутствует постоянное расписание, в связи с чем, дети пропускают тренировки, ДШИ, кружки и т.д.;
Несколько раз в неделю занятия начинаются со второго урока, в том числе, в субботу, когда школьный автобус  собирает детей только к 1 уроку;
В туалетах нет средств личной гигиены (туалетной бумаги, бумажных полотенец) из крана бежит холодная вода;
В гардеробе отсутствует контроль за вещами (сброшенная верхняя одежда остаётся валяться на полу).
</t>
  </si>
  <si>
    <t>ответы от 60 человек (9-11 классы)</t>
  </si>
  <si>
    <t>Пожелание, тобы дети учились в одну смену</t>
  </si>
  <si>
    <t>Все отлично</t>
  </si>
  <si>
    <t>Расширить меню питания для детей с аллергией</t>
  </si>
  <si>
    <t xml:space="preserve">Хотелось бы что бы в школе была только первая смена для всех классов. </t>
  </si>
  <si>
    <t xml:space="preserve">Сложно обучаться во вторую смену.
</t>
  </si>
  <si>
    <t xml:space="preserve">Создать больше дополнительных занятий . </t>
  </si>
  <si>
    <t>Не всегда устраивает температурный режим , в теплую погоду а школе жарко</t>
  </si>
  <si>
    <t>Замечаний нет.</t>
  </si>
  <si>
    <t xml:space="preserve">Меня всё устраивает! </t>
  </si>
  <si>
    <t>Учиться в первую смену</t>
  </si>
  <si>
    <t>Есть пожелание , чтобы больше привлекали детей к мероприятиям , , участию в концертах, предлагали дополнительные кружки. Проводили олимпиады и привлекали детей  к участию . приглашали бы родителей на концерты. Были бы занятия по раскрытию потенциала ребёнка. Не хватает школьных театральных кружков, чтобы ребёнком развивал коммуникативные качества.</t>
  </si>
  <si>
    <t>Чтобы было больше кружков для развития</t>
  </si>
  <si>
    <t xml:space="preserve">Предложений нет. Благодарно педагогическому составу и администрации за организацию обучения и развития моего ребёнка </t>
  </si>
  <si>
    <t>Организовать учебный процесс в первую смену, хотя бы для начальной школы. Организовать больше кружков, внеклассных мероприятий.</t>
  </si>
  <si>
    <t>Отличная школа!</t>
  </si>
  <si>
    <t xml:space="preserve">Учителям слова благодарности! </t>
  </si>
  <si>
    <t>родители детей старших классов не принимали участие в опросе</t>
  </si>
  <si>
    <t>Необходимо "разгрузить" школу и отменить 2-ю смену.</t>
  </si>
  <si>
    <t xml:space="preserve">Нужен стадион </t>
  </si>
  <si>
    <t xml:space="preserve">Школе необходим стадион </t>
  </si>
  <si>
    <t>Платить премии учителям почаще</t>
  </si>
  <si>
    <t xml:space="preserve">Мне всё нравится </t>
  </si>
  <si>
    <t>Спасибо за вашу работу!</t>
  </si>
  <si>
    <t>Хотелось бы учиться в первую смену</t>
  </si>
  <si>
    <t>все нравится, особенно новая столовая</t>
  </si>
  <si>
    <t>в школе трудятся прекрасные педагоги</t>
  </si>
  <si>
    <t>Нужно разгружать школу для организации качественной работы</t>
  </si>
  <si>
    <t>В гимназии хорошие педагоги! Желаем дальнейших успехов и побед!</t>
  </si>
  <si>
    <t>Нужно поскорее разгрузить школу и организовать обучение преимущественно в одну смену!</t>
  </si>
  <si>
    <t>Классный коллектив гимназии!!!</t>
  </si>
  <si>
    <t xml:space="preserve">Так держать, гимназия! Спасибо всем!
</t>
  </si>
  <si>
    <t>Сок педагога под сокращение по статье за профнепригодность</t>
  </si>
  <si>
    <t>Сложные предметы 6ми уроками не ставить, например перенести на нулевые</t>
  </si>
  <si>
    <t>Обучение в 1 смену</t>
  </si>
  <si>
    <t>Односменный режим обучения по пятидневной неделе</t>
  </si>
  <si>
    <t xml:space="preserve">Мы 4 год учимся во вторую смену. Это просто катастрофа. </t>
  </si>
  <si>
    <t>Чередовать смены у классов, один год первая, потом вторая и т.д. В школе под аркой всегда наледь, не чистится, не посыпается песком. Очень жаль. В целом школа на высоком уровне. Других замечаний нет.</t>
  </si>
  <si>
    <t>Когда будет отменена учеба по субботам?</t>
  </si>
  <si>
    <t xml:space="preserve">Очень неудобная парковка возле школы, много транспорта, страшно когда дети переходят её, оптимально немного разгрузить, сделать ещё один выход с заднего двора для детей живущих в том районе Гагарина 81-83, припарковая 1-3 и к другим  близлежащим домам. 
Много пустующего места на заднем дворе, можно соорудить спортивные секции или что-то ещё. </t>
  </si>
  <si>
    <t xml:space="preserve">Хотелось бы, чтобы гимназию наконец-то разгрузили и количество детей в классах уменьшилось. В этом - залог успешного обучения!
</t>
  </si>
  <si>
    <t>Хотелось бы учиться в первую смену, стабильное расписание.</t>
  </si>
  <si>
    <t>Организовать стоянку и парковку автомобилей у школы , обратите внимание что твориться там когда родители приезжают за детьми!</t>
  </si>
  <si>
    <t>Не имею отрицательных эмоций</t>
  </si>
  <si>
    <t xml:space="preserve">Не хватает квалифицированных учителей английского языка </t>
  </si>
  <si>
    <t xml:space="preserve">Ребёнку очень нравится в школе, спасибо </t>
  </si>
  <si>
    <t>В гимназии работает творческий коллектив, в сложных условиях перегруженности обеспечивающий высокий результат</t>
  </si>
  <si>
    <t>40 родителей учеников 9-11 классов</t>
  </si>
  <si>
    <t>Плодотворной работы, позитива всему коллективу</t>
  </si>
  <si>
    <t xml:space="preserve">Меня всё устраивает. </t>
  </si>
  <si>
    <t xml:space="preserve">Процессом обучения мы довольны. </t>
  </si>
  <si>
    <t xml:space="preserve">Всё устраивает. </t>
  </si>
  <si>
    <t xml:space="preserve">Здравствуйте. Я бы разместила на сайте школы контактные номера телефона каждого педагога, а то почему-то не все даю учителя свои номера телефона, что то уточнить или задать вопрос. </t>
  </si>
  <si>
    <t xml:space="preserve">Все устраивает. </t>
  </si>
  <si>
    <t>Все устраивает. Спасибо за организацию учебного процесса.</t>
  </si>
  <si>
    <t xml:space="preserve">Необходимо дополнительное оснащение школы компьютерным оборудованием, замена парт и стульев в некоторых кабинетах, нужно оснащение школы на улицах дополнительным оборудованием для физического развития детей, спортивная площадка. Школьники занимаются в две смены, школа перегружена. </t>
  </si>
  <si>
    <t>Четверг и пятница очень загруженные дни, это уже конец недели. Хотелось бы чтобы учебная нагрузка распределялась равномерно с начала недели.</t>
  </si>
  <si>
    <t>Замечаний нет</t>
  </si>
  <si>
    <t xml:space="preserve">Отсутствие спортивной площадки на улице и необходимость ремонта школьного спорт.стадиона. Необходимо обратить внимание и выделить на это хоть какие-то средства. </t>
  </si>
  <si>
    <t xml:space="preserve">Ответы на первые вопросы согласен, но есть пожелание что бы МТБ продолжали улучшать и дальше и состояние Туалетов и мест доя пития воды модернизировали. А в школьной столовой сделали буфет </t>
  </si>
  <si>
    <t>Хотелось бы побольше спортивного инвентаря и походы школой на день здоровья</t>
  </si>
  <si>
    <t xml:space="preserve">Предложение: улучшить питание в школе, сделать более разнообразное меню, даже если потребуется дополнительная плата со стороны родителей. </t>
  </si>
  <si>
    <t xml:space="preserve">Замечаний нет </t>
  </si>
  <si>
    <t>Проводить больше мероприятий на сплочение коллектива класса</t>
  </si>
  <si>
    <t>Я очень благодарна учителям и администрации школы</t>
  </si>
  <si>
    <t>приняли участие 57 родителей учеников 9-11 классов</t>
  </si>
  <si>
    <t>Прекратить дистанционное обучение, ЭТО НЕ УЧЕБА</t>
  </si>
  <si>
    <t>Хочу выразить большую благодарность, Гладковой Надежде Валерьевне.
Соц.работник Малиновской школы!</t>
  </si>
  <si>
    <t xml:space="preserve">Английский язык очень рано начали изучать, со 2 класса, раньше было с 5! Думаю что от учительницы тоже зависит,очень уж с детьми такие занятия проводит,что дети не знают как ей отвечать на английском! Могли бы просто изучать цвета,цифры,дни недели,а не целые предложение,что даже родителям бывает не по силу! Спасибо </t>
  </si>
  <si>
    <t xml:space="preserve">Благоустройство территории школы </t>
  </si>
  <si>
    <t xml:space="preserve">Нет.замечаний
</t>
  </si>
  <si>
    <t>Спасибо</t>
  </si>
  <si>
    <t xml:space="preserve">При входе в младшую школу очень скользкая плитка около входной двери(особенно в снежную погоду) и двери туго открываются, дети испытывают большие трудности. Мало того что им очень тяжело открывать тугую дверь, ещё и каток подногами, они сильно скользят и долго не могут попасть в здание школы. </t>
  </si>
  <si>
    <t>Частые карантины. Дети почти не учиться в школе</t>
  </si>
  <si>
    <t xml:space="preserve">Облогородить территорию школы </t>
  </si>
  <si>
    <t>Чтобы в школе возобновили валантёрскую деятельность помоши болящим людям приклонного возраста инвалидам ,не только школьником но и родителей совместно привлекали ,этот труд очень важен.И одно ешё пожелание чтобы с учителями руководство школы чаще проводились беседы о нормальном коректном поведении разговора учителя с учениками не позволяя себе ничего грубого по отношению к ученикам.Спасибо.</t>
  </si>
  <si>
    <t>приняли участие 22 родителя 9-11 классов</t>
  </si>
  <si>
    <t>Питание ужасное ребенок вообще ни чего не ест</t>
  </si>
  <si>
    <t>Рассмотреть вопрос по питанию</t>
  </si>
  <si>
    <t>Урок учитель должен обьяснять. А не изучать самостоятельно на уроке ребенку.Тогда больше заинтересованности будет у детей.</t>
  </si>
  <si>
    <t>Питание, очень плохо кормят</t>
  </si>
  <si>
    <t>Рассмотреть вопрос с питанием, для кого столовая готовит, если дети большинство, вообще не едят готовят ужасно</t>
  </si>
  <si>
    <t>Ребенок постоянно говорит,что в столовой кормят ужасно</t>
  </si>
  <si>
    <t>Плохо кормят</t>
  </si>
  <si>
    <t xml:space="preserve">Пересмотреть меню </t>
  </si>
  <si>
    <t xml:space="preserve">Всё хорошо. </t>
  </si>
  <si>
    <t>Улучшить питание в школе</t>
  </si>
  <si>
    <t xml:space="preserve">В школе очень жарко, на сайте школы нет меню, по которому  питаются дети </t>
  </si>
  <si>
    <t>Стараються всё сделать для детей спасибо</t>
  </si>
  <si>
    <t>Предложения просты: не вводить больше дистант, снять всевозможные ограничения и обработку антисептиками,вредными для дыхательной системы организма</t>
  </si>
  <si>
    <t>Меня и моего ребенка всё устраивает</t>
  </si>
  <si>
    <t>Больше взаимодействовать с родителями, организовывать различные мероприятия для детей.</t>
  </si>
  <si>
    <t>Хотелось бы учителей с образованием педогагическим,а не с курсами полугодовыми</t>
  </si>
  <si>
    <t>Моего ребенка устраивает всё в Зеленоборской школе. Родители довольны услугами педагогов.</t>
  </si>
  <si>
    <t xml:space="preserve">Все устраивает </t>
  </si>
  <si>
    <t>приняли участие 10 родителей 9-10 кл.</t>
  </si>
  <si>
    <t>Решить вопрос с кадрами</t>
  </si>
  <si>
    <t xml:space="preserve">Сократить до минимума выход на дистант, вернуть полноценное обучение. </t>
  </si>
  <si>
    <t>приняли участие 25 родителей 9-11 кл</t>
  </si>
  <si>
    <t xml:space="preserve">Новое здание школы, изменить систему питания, сделать возможность покупать ребёнку самому обед </t>
  </si>
  <si>
    <t xml:space="preserve">Вернуть обеды, как было раньше, пришёл накрыто пообедал, а не стоять в очереди и покупать, то, что осталось на раздаче! </t>
  </si>
  <si>
    <t>Школа очень старая, требуется капитальный ремонт, не всё педагоги тактичные</t>
  </si>
  <si>
    <t>приняли участие 3 родителя 9-11 клас</t>
  </si>
  <si>
    <t xml:space="preserve">Улучшить качество питания, дети весь день голодные. </t>
  </si>
  <si>
    <t xml:space="preserve">Меня всё устраивает. Замечаний нет. </t>
  </si>
  <si>
    <t>Поднять уровень по подготовке учащихся выпускников по предметам ОГЭ и ЕГЭ</t>
  </si>
  <si>
    <t>приняли участие 15 родителей 9-10 кл</t>
  </si>
  <si>
    <t>Предложение  - обратить внимание на кадровый педагогический состав. В школе работают некомпетентные педагоги (история, география, обществознание), которые проводят уроки на примитивном уровне, без практической ориентации, не готовят детей к ЕГЭ, поэтому родители вынуждены тратить деньги на обучение своих детей в онлайн школах с целью качественной подготовки к ЕГЭ. Нехватка учителей в школе приводит к увеличению нагрузки на педагогов (большинство работают более, чем на ставку) и, как следствие, к снижению качества образования в школе</t>
  </si>
  <si>
    <t xml:space="preserve">Хромает качество преподавания некоторых предметов.
</t>
  </si>
  <si>
    <t>приняли участие 7 родителей 9-11 кл</t>
  </si>
  <si>
    <t>приняли участие 3 чел 9-11 кл</t>
  </si>
  <si>
    <t>приняли участие 242 родителя 9-11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</si>
</sst>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 textRotation="90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10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Alignment="1"/>
    <xf numFmtId="0" fontId="5" fillId="0" borderId="0" xfId="0" applyFont="1" applyFill="1" applyAlignment="1">
      <alignment vertical="top"/>
    </xf>
    <xf numFmtId="0" fontId="8" fillId="0" borderId="0" xfId="0" applyFont="1" applyAlignment="1"/>
    <xf numFmtId="0" fontId="0" fillId="0" borderId="0" xfId="0" applyFont="1" applyAlignment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horizontal="center" vertical="top" textRotation="90" wrapText="1"/>
    </xf>
    <xf numFmtId="0" fontId="8" fillId="0" borderId="0" xfId="0" applyFont="1" applyAlignment="1">
      <alignment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A10" workbookViewId="0">
      <selection activeCell="G53" sqref="G53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</cols>
  <sheetData>
    <row r="1" spans="1:10" ht="49.5" customHeight="1" x14ac:dyDescent="0.25">
      <c r="A1" s="39" t="s">
        <v>43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209</v>
      </c>
      <c r="D4" s="22">
        <f>C4/C27</f>
        <v>0.7359154929577465</v>
      </c>
      <c r="E4" s="2">
        <v>22</v>
      </c>
      <c r="F4" s="22">
        <f>E4/C27</f>
        <v>7.746478873239436E-2</v>
      </c>
      <c r="G4" s="2">
        <v>53</v>
      </c>
      <c r="H4" s="22">
        <f>G4/C27</f>
        <v>0.18661971830985916</v>
      </c>
    </row>
    <row r="5" spans="1:10" ht="45" x14ac:dyDescent="0.25">
      <c r="A5" s="35"/>
      <c r="B5" s="6" t="s">
        <v>5</v>
      </c>
      <c r="C5" s="2">
        <f>C27-E5-G5</f>
        <v>207</v>
      </c>
      <c r="D5" s="22">
        <f>C5/C27</f>
        <v>0.72887323943661975</v>
      </c>
      <c r="E5" s="2">
        <v>24</v>
      </c>
      <c r="F5" s="22">
        <f>E5/C27</f>
        <v>8.4507042253521125E-2</v>
      </c>
      <c r="G5" s="2">
        <v>53</v>
      </c>
      <c r="H5" s="22">
        <f>G5/C27</f>
        <v>0.18661971830985916</v>
      </c>
    </row>
    <row r="6" spans="1:10" ht="45" x14ac:dyDescent="0.25">
      <c r="A6" s="35"/>
      <c r="B6" s="6" t="s">
        <v>6</v>
      </c>
      <c r="C6" s="2">
        <f>C27-E6-G6</f>
        <v>207</v>
      </c>
      <c r="D6" s="22">
        <f>C6/C27</f>
        <v>0.72887323943661975</v>
      </c>
      <c r="E6" s="2">
        <v>25</v>
      </c>
      <c r="F6" s="22">
        <f>E6/C27</f>
        <v>8.8028169014084501E-2</v>
      </c>
      <c r="G6" s="2">
        <v>52</v>
      </c>
      <c r="H6" s="22">
        <f>G6/C27</f>
        <v>0.18309859154929578</v>
      </c>
    </row>
    <row r="7" spans="1:10" ht="30" x14ac:dyDescent="0.25">
      <c r="A7" s="35"/>
      <c r="B7" s="6" t="s">
        <v>7</v>
      </c>
      <c r="C7" s="2">
        <f>C27-E7-G7</f>
        <v>224</v>
      </c>
      <c r="D7" s="22">
        <f>C7/C27</f>
        <v>0.78873239436619713</v>
      </c>
      <c r="E7" s="2">
        <v>21</v>
      </c>
      <c r="F7" s="22">
        <f>E7/C27</f>
        <v>7.3943661971830985E-2</v>
      </c>
      <c r="G7" s="2">
        <v>39</v>
      </c>
      <c r="H7" s="22">
        <f>G7/C27</f>
        <v>0.13732394366197184</v>
      </c>
      <c r="J7" t="s">
        <v>28</v>
      </c>
    </row>
    <row r="8" spans="1:10" ht="30" x14ac:dyDescent="0.25">
      <c r="A8" s="36"/>
      <c r="B8" s="6" t="s">
        <v>8</v>
      </c>
      <c r="C8" s="2">
        <f>C27-E8-G8</f>
        <v>148</v>
      </c>
      <c r="D8" s="22">
        <f>C8/C27</f>
        <v>0.52112676056338025</v>
      </c>
      <c r="E8" s="2">
        <v>78</v>
      </c>
      <c r="F8" s="22">
        <f>E8/C27</f>
        <v>0.27464788732394368</v>
      </c>
      <c r="G8" s="2">
        <v>58</v>
      </c>
      <c r="H8" s="22">
        <f>G8/C27</f>
        <v>0.20422535211267606</v>
      </c>
    </row>
    <row r="9" spans="1:10" ht="15.75" x14ac:dyDescent="0.25">
      <c r="A9" s="14" t="s">
        <v>29</v>
      </c>
      <c r="B9" s="10" t="s">
        <v>9</v>
      </c>
      <c r="C9" s="20"/>
      <c r="D9" s="22">
        <f>AVERAGE(D4:D8)</f>
        <v>0.70070422535211263</v>
      </c>
      <c r="E9" s="22"/>
      <c r="F9" s="22">
        <f t="shared" ref="F9:H9" si="0">AVERAGE(F4:F8)</f>
        <v>0.11971830985915495</v>
      </c>
      <c r="G9" s="22"/>
      <c r="H9" s="22">
        <f t="shared" si="0"/>
        <v>0.1795774647887324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189</v>
      </c>
      <c r="D10" s="22">
        <f>C10/C27</f>
        <v>0.66549295774647887</v>
      </c>
      <c r="E10" s="2">
        <v>31</v>
      </c>
      <c r="F10" s="22">
        <f>E10/C27</f>
        <v>0.10915492957746478</v>
      </c>
      <c r="G10" s="2">
        <v>64</v>
      </c>
      <c r="H10" s="22">
        <f>G10/C27</f>
        <v>0.22535211267605634</v>
      </c>
    </row>
    <row r="11" spans="1:10" ht="30" x14ac:dyDescent="0.25">
      <c r="A11" s="36"/>
      <c r="B11" s="6" t="s">
        <v>12</v>
      </c>
      <c r="C11" s="2">
        <f>C27-E11-G11</f>
        <v>202</v>
      </c>
      <c r="D11" s="22">
        <f>C11/C27</f>
        <v>0.71126760563380287</v>
      </c>
      <c r="E11" s="2">
        <v>29</v>
      </c>
      <c r="F11" s="22">
        <f>E11/C27</f>
        <v>0.10211267605633803</v>
      </c>
      <c r="G11" s="2">
        <v>53</v>
      </c>
      <c r="H11" s="22">
        <f>G11/C27</f>
        <v>0.18661971830985916</v>
      </c>
    </row>
    <row r="12" spans="1:10" ht="15.75" x14ac:dyDescent="0.25">
      <c r="A12" s="14" t="s">
        <v>29</v>
      </c>
      <c r="B12" s="10" t="s">
        <v>9</v>
      </c>
      <c r="C12" s="2"/>
      <c r="D12" s="22">
        <f>AVERAGE(D10:D11)</f>
        <v>0.68838028169014087</v>
      </c>
      <c r="E12" s="22"/>
      <c r="F12" s="22">
        <f t="shared" ref="F12:H12" si="1">AVERAGE(F10:F11)</f>
        <v>0.10563380281690141</v>
      </c>
      <c r="G12" s="22"/>
      <c r="H12" s="22">
        <f t="shared" si="1"/>
        <v>0.20598591549295775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185</v>
      </c>
      <c r="D13" s="22">
        <f>C13/C27</f>
        <v>0.65140845070422537</v>
      </c>
      <c r="E13" s="2">
        <v>33</v>
      </c>
      <c r="F13" s="22">
        <f>E13/C27</f>
        <v>0.11619718309859155</v>
      </c>
      <c r="G13" s="2">
        <v>66</v>
      </c>
      <c r="H13" s="22">
        <f>G13/C27</f>
        <v>0.23239436619718309</v>
      </c>
    </row>
    <row r="14" spans="1:10" ht="45" x14ac:dyDescent="0.25">
      <c r="A14" s="41"/>
      <c r="B14" s="6" t="s">
        <v>15</v>
      </c>
      <c r="C14" s="2">
        <f>C27-E14-G14</f>
        <v>152</v>
      </c>
      <c r="D14" s="22">
        <f>C14/C27</f>
        <v>0.53521126760563376</v>
      </c>
      <c r="E14" s="2">
        <v>42</v>
      </c>
      <c r="F14" s="22">
        <f>E14/C27</f>
        <v>0.14788732394366197</v>
      </c>
      <c r="G14" s="2">
        <v>90</v>
      </c>
      <c r="H14" s="22">
        <f>G14/C27</f>
        <v>0.31690140845070425</v>
      </c>
    </row>
    <row r="15" spans="1:10" ht="30" x14ac:dyDescent="0.25">
      <c r="A15" s="41"/>
      <c r="B15" s="6" t="s">
        <v>16</v>
      </c>
      <c r="C15" s="2">
        <f>C27-E15-G15</f>
        <v>191</v>
      </c>
      <c r="D15" s="22">
        <f>C15/C27</f>
        <v>0.67253521126760563</v>
      </c>
      <c r="E15" s="2">
        <v>37</v>
      </c>
      <c r="F15" s="22">
        <f>E15/C27</f>
        <v>0.13028169014084506</v>
      </c>
      <c r="G15" s="2">
        <v>56</v>
      </c>
      <c r="H15" s="22">
        <f>G15/C27</f>
        <v>0.19718309859154928</v>
      </c>
    </row>
    <row r="16" spans="1:10" ht="45" x14ac:dyDescent="0.25">
      <c r="A16" s="41"/>
      <c r="B16" s="6" t="s">
        <v>18</v>
      </c>
      <c r="C16" s="2">
        <v>21</v>
      </c>
      <c r="D16" s="22">
        <f>C16/60</f>
        <v>0.35</v>
      </c>
      <c r="E16" s="2">
        <v>14</v>
      </c>
      <c r="F16" s="22">
        <f>E16/60</f>
        <v>0.23333333333333334</v>
      </c>
      <c r="G16" s="2">
        <v>25</v>
      </c>
      <c r="H16" s="22">
        <f>G16/60</f>
        <v>0.41666666666666669</v>
      </c>
      <c r="I16" t="s">
        <v>87</v>
      </c>
    </row>
    <row r="17" spans="1:8" ht="30" x14ac:dyDescent="0.25">
      <c r="A17" s="42"/>
      <c r="B17" s="6" t="s">
        <v>17</v>
      </c>
      <c r="C17" s="2">
        <f>C27-E17-G17</f>
        <v>182</v>
      </c>
      <c r="D17" s="22">
        <f>C17/C27</f>
        <v>0.64084507042253525</v>
      </c>
      <c r="E17" s="2">
        <v>57</v>
      </c>
      <c r="F17" s="22">
        <f>E17/C27</f>
        <v>0.20070422535211269</v>
      </c>
      <c r="G17" s="2">
        <v>45</v>
      </c>
      <c r="H17" s="22">
        <f>G17/C27</f>
        <v>0.15845070422535212</v>
      </c>
    </row>
    <row r="18" spans="1:8" ht="15.75" x14ac:dyDescent="0.25">
      <c r="A18" s="14" t="s">
        <v>29</v>
      </c>
      <c r="B18" s="10" t="s">
        <v>9</v>
      </c>
      <c r="C18" s="21"/>
      <c r="D18" s="22">
        <f>AVERAGE(D13:D17)</f>
        <v>0.56999999999999995</v>
      </c>
      <c r="E18" s="22"/>
      <c r="F18" s="22">
        <f t="shared" ref="F18:H18" si="2">AVERAGE(F13:F17)</f>
        <v>0.16568075117370892</v>
      </c>
      <c r="G18" s="22"/>
      <c r="H18" s="22">
        <f t="shared" si="2"/>
        <v>0.2643192488262911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242</v>
      </c>
      <c r="D19" s="22">
        <f>C19/C27</f>
        <v>0.852112676056338</v>
      </c>
      <c r="E19" s="2">
        <v>22</v>
      </c>
      <c r="F19" s="22">
        <f>E19/C27</f>
        <v>7.746478873239436E-2</v>
      </c>
      <c r="G19" s="2">
        <v>20</v>
      </c>
      <c r="H19" s="22">
        <f>G19/C27</f>
        <v>7.0422535211267609E-2</v>
      </c>
    </row>
    <row r="20" spans="1:8" ht="45" x14ac:dyDescent="0.25">
      <c r="A20" s="35"/>
      <c r="B20" s="6" t="s">
        <v>21</v>
      </c>
      <c r="C20" s="2">
        <f>C27-E20-G20</f>
        <v>203</v>
      </c>
      <c r="D20" s="22">
        <f>C20/C27</f>
        <v>0.71478873239436624</v>
      </c>
      <c r="E20" s="2">
        <v>41</v>
      </c>
      <c r="F20" s="22">
        <f>E20/C27</f>
        <v>0.14436619718309859</v>
      </c>
      <c r="G20" s="2">
        <v>40</v>
      </c>
      <c r="H20" s="22">
        <f>G20/C27</f>
        <v>0.14084507042253522</v>
      </c>
    </row>
    <row r="21" spans="1:8" ht="45" x14ac:dyDescent="0.25">
      <c r="A21" s="35"/>
      <c r="B21" s="6" t="s">
        <v>22</v>
      </c>
      <c r="C21" s="2">
        <f>C27-E21-G21</f>
        <v>176</v>
      </c>
      <c r="D21" s="22">
        <f>C21/C27</f>
        <v>0.61971830985915488</v>
      </c>
      <c r="E21" s="2">
        <v>28</v>
      </c>
      <c r="F21" s="22">
        <f>E21/C27</f>
        <v>9.8591549295774641E-2</v>
      </c>
      <c r="G21" s="2">
        <v>80</v>
      </c>
      <c r="H21" s="22">
        <f>G21/C27</f>
        <v>0.28169014084507044</v>
      </c>
    </row>
    <row r="22" spans="1:8" ht="45" x14ac:dyDescent="0.25">
      <c r="A22" s="35"/>
      <c r="B22" s="6" t="s">
        <v>26</v>
      </c>
      <c r="C22" s="2">
        <f>C27-E22-G22</f>
        <v>157</v>
      </c>
      <c r="D22" s="22">
        <f>C22/C27</f>
        <v>0.55281690140845074</v>
      </c>
      <c r="E22" s="2">
        <v>32</v>
      </c>
      <c r="F22" s="22">
        <f>E22/C27</f>
        <v>0.11267605633802817</v>
      </c>
      <c r="G22" s="2">
        <v>95</v>
      </c>
      <c r="H22" s="22">
        <f>G22/C27</f>
        <v>0.33450704225352113</v>
      </c>
    </row>
    <row r="23" spans="1:8" s="1" customFormat="1" ht="45" x14ac:dyDescent="0.25">
      <c r="A23" s="36"/>
      <c r="B23" s="9" t="s">
        <v>27</v>
      </c>
      <c r="C23" s="2">
        <f>C27-E23-G23</f>
        <v>232</v>
      </c>
      <c r="D23" s="22">
        <f>C23/C27</f>
        <v>0.81690140845070425</v>
      </c>
      <c r="E23" s="2">
        <v>12</v>
      </c>
      <c r="F23" s="22">
        <f>E23/C27</f>
        <v>4.2253521126760563E-2</v>
      </c>
      <c r="G23" s="2">
        <v>40</v>
      </c>
      <c r="H23" s="22">
        <f>G23/C27</f>
        <v>0.14084507042253522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0.71126760563380276</v>
      </c>
      <c r="E24" s="22"/>
      <c r="F24" s="22">
        <f t="shared" ref="F24:H24" si="3">AVERAGE(F19:F23)</f>
        <v>9.5070422535211266E-2</v>
      </c>
      <c r="G24" s="22"/>
      <c r="H24" s="22">
        <f t="shared" si="3"/>
        <v>0.19366197183098594</v>
      </c>
    </row>
    <row r="26" spans="1:8" s="1" customFormat="1" x14ac:dyDescent="0.25">
      <c r="A26" s="4"/>
      <c r="B26" s="19" t="s">
        <v>32</v>
      </c>
      <c r="C26" s="4">
        <v>1062</v>
      </c>
      <c r="D26" s="4"/>
      <c r="E26" s="4"/>
      <c r="F26" s="4"/>
      <c r="G26" s="4"/>
      <c r="H26" s="4"/>
    </row>
    <row r="27" spans="1:8" x14ac:dyDescent="0.25">
      <c r="B27" s="8" t="s">
        <v>31</v>
      </c>
      <c r="C27" s="4">
        <v>284</v>
      </c>
    </row>
    <row r="28" spans="1:8" ht="30" x14ac:dyDescent="0.25">
      <c r="B28" s="13" t="s">
        <v>33</v>
      </c>
      <c r="C28" s="23">
        <f>C27/C26</f>
        <v>0.26741996233521659</v>
      </c>
    </row>
    <row r="29" spans="1:8" ht="30" x14ac:dyDescent="0.25">
      <c r="B29" s="13" t="s">
        <v>34</v>
      </c>
      <c r="C29" s="23">
        <f>AVERAGE(D24,D18,D12,D9)</f>
        <v>0.66758802816901408</v>
      </c>
    </row>
    <row r="30" spans="1:8" ht="30" x14ac:dyDescent="0.25">
      <c r="B30" s="13" t="s">
        <v>35</v>
      </c>
      <c r="C30" s="23">
        <f>AVERAGE(AVERAGE(F24,F18,F9,F12))</f>
        <v>0.12152582159624414</v>
      </c>
    </row>
    <row r="31" spans="1:8" ht="30" x14ac:dyDescent="0.25">
      <c r="B31" s="12" t="s">
        <v>36</v>
      </c>
      <c r="C31" s="23">
        <f>AVERAGE(H24,H18,H12,H9)</f>
        <v>0.2108861502347418</v>
      </c>
    </row>
    <row r="32" spans="1:8" x14ac:dyDescent="0.25">
      <c r="B32" s="1"/>
    </row>
    <row r="33" spans="1:8" ht="15.75" x14ac:dyDescent="0.25">
      <c r="A33"/>
      <c r="B33" s="15" t="s">
        <v>30</v>
      </c>
      <c r="C33"/>
      <c r="D33"/>
      <c r="E33"/>
      <c r="F33"/>
      <c r="G33"/>
      <c r="H33"/>
    </row>
    <row r="34" spans="1:8" x14ac:dyDescent="0.25">
      <c r="A34" s="4">
        <v>1</v>
      </c>
      <c r="B34" s="33" t="s">
        <v>55</v>
      </c>
      <c r="C34" s="33"/>
      <c r="D34" s="33"/>
      <c r="E34" s="33"/>
      <c r="F34" s="33"/>
      <c r="G34" s="33"/>
      <c r="H34" s="33"/>
    </row>
    <row r="35" spans="1:8" ht="16.5" customHeight="1" x14ac:dyDescent="0.25">
      <c r="A35" s="4">
        <v>2</v>
      </c>
      <c r="B35" s="33" t="s">
        <v>56</v>
      </c>
      <c r="C35" s="33"/>
      <c r="D35" s="33"/>
      <c r="E35" s="33"/>
      <c r="F35" s="33"/>
      <c r="G35" s="33"/>
      <c r="H35" s="33"/>
    </row>
    <row r="36" spans="1:8" x14ac:dyDescent="0.25">
      <c r="A36" s="4">
        <v>3</v>
      </c>
      <c r="B36" s="30" t="s">
        <v>57</v>
      </c>
    </row>
    <row r="37" spans="1:8" x14ac:dyDescent="0.25">
      <c r="A37" s="4">
        <v>4</v>
      </c>
      <c r="B37" s="30" t="s">
        <v>58</v>
      </c>
    </row>
    <row r="38" spans="1:8" x14ac:dyDescent="0.25">
      <c r="A38" s="4">
        <v>5</v>
      </c>
      <c r="B38" s="30" t="s">
        <v>59</v>
      </c>
    </row>
    <row r="39" spans="1:8" x14ac:dyDescent="0.25">
      <c r="A39" s="4">
        <v>6</v>
      </c>
      <c r="B39" s="30" t="s">
        <v>60</v>
      </c>
    </row>
    <row r="40" spans="1:8" x14ac:dyDescent="0.25">
      <c r="A40" s="4">
        <v>7</v>
      </c>
      <c r="B40" s="30" t="s">
        <v>61</v>
      </c>
    </row>
    <row r="41" spans="1:8" x14ac:dyDescent="0.25">
      <c r="A41" s="4">
        <v>8</v>
      </c>
      <c r="B41" s="30" t="s">
        <v>62</v>
      </c>
    </row>
    <row r="42" spans="1:8" x14ac:dyDescent="0.25">
      <c r="A42" s="4">
        <v>9</v>
      </c>
      <c r="B42" s="30" t="s">
        <v>63</v>
      </c>
    </row>
    <row r="43" spans="1:8" x14ac:dyDescent="0.25">
      <c r="A43" s="4">
        <v>10</v>
      </c>
      <c r="B43" s="30" t="s">
        <v>64</v>
      </c>
    </row>
    <row r="44" spans="1:8" x14ac:dyDescent="0.25">
      <c r="A44" s="4">
        <v>11</v>
      </c>
      <c r="B44" s="30" t="s">
        <v>65</v>
      </c>
    </row>
    <row r="45" spans="1:8" x14ac:dyDescent="0.25">
      <c r="A45" s="4">
        <v>12</v>
      </c>
      <c r="B45" s="30" t="s">
        <v>66</v>
      </c>
    </row>
    <row r="46" spans="1:8" x14ac:dyDescent="0.25">
      <c r="A46" s="4">
        <v>13</v>
      </c>
      <c r="B46" s="30" t="s">
        <v>67</v>
      </c>
    </row>
    <row r="47" spans="1:8" x14ac:dyDescent="0.25">
      <c r="A47" s="4">
        <v>14</v>
      </c>
      <c r="B47" s="30" t="s">
        <v>68</v>
      </c>
    </row>
    <row r="48" spans="1:8" x14ac:dyDescent="0.25">
      <c r="A48" s="4">
        <v>15</v>
      </c>
      <c r="B48" s="30" t="s">
        <v>69</v>
      </c>
    </row>
    <row r="49" spans="1:2" x14ac:dyDescent="0.25">
      <c r="A49" s="4">
        <v>16</v>
      </c>
      <c r="B49" s="30" t="s">
        <v>70</v>
      </c>
    </row>
    <row r="50" spans="1:2" x14ac:dyDescent="0.25">
      <c r="A50" s="4">
        <v>17</v>
      </c>
      <c r="B50" s="30" t="s">
        <v>71</v>
      </c>
    </row>
    <row r="51" spans="1:2" x14ac:dyDescent="0.25">
      <c r="A51" s="4">
        <v>18</v>
      </c>
      <c r="B51" s="30" t="s">
        <v>72</v>
      </c>
    </row>
    <row r="52" spans="1:2" x14ac:dyDescent="0.25">
      <c r="A52" s="4">
        <v>19</v>
      </c>
      <c r="B52" s="30" t="s">
        <v>73</v>
      </c>
    </row>
    <row r="53" spans="1:2" x14ac:dyDescent="0.25">
      <c r="A53" s="4">
        <v>20</v>
      </c>
      <c r="B53" s="30" t="s">
        <v>74</v>
      </c>
    </row>
    <row r="54" spans="1:2" x14ac:dyDescent="0.25">
      <c r="A54" s="4">
        <v>21</v>
      </c>
      <c r="B54" s="30" t="s">
        <v>75</v>
      </c>
    </row>
    <row r="55" spans="1:2" x14ac:dyDescent="0.25">
      <c r="A55" s="4">
        <v>22</v>
      </c>
      <c r="B55" s="30" t="s">
        <v>76</v>
      </c>
    </row>
    <row r="56" spans="1:2" x14ac:dyDescent="0.25">
      <c r="A56" s="4">
        <v>23</v>
      </c>
      <c r="B56" s="30" t="s">
        <v>77</v>
      </c>
    </row>
    <row r="57" spans="1:2" x14ac:dyDescent="0.25">
      <c r="A57" s="4">
        <v>24</v>
      </c>
      <c r="B57" s="30" t="s">
        <v>78</v>
      </c>
    </row>
    <row r="58" spans="1:2" x14ac:dyDescent="0.25">
      <c r="A58" s="4">
        <v>25</v>
      </c>
      <c r="B58" s="30" t="s">
        <v>79</v>
      </c>
    </row>
    <row r="59" spans="1:2" x14ac:dyDescent="0.25">
      <c r="A59" s="4">
        <v>26</v>
      </c>
      <c r="B59" s="30" t="s">
        <v>80</v>
      </c>
    </row>
    <row r="60" spans="1:2" x14ac:dyDescent="0.25">
      <c r="A60" s="4">
        <v>27</v>
      </c>
      <c r="B60" s="30" t="s">
        <v>81</v>
      </c>
    </row>
    <row r="61" spans="1:2" x14ac:dyDescent="0.25">
      <c r="A61" s="4">
        <v>28</v>
      </c>
      <c r="B61" s="30" t="s">
        <v>82</v>
      </c>
    </row>
    <row r="62" spans="1:2" x14ac:dyDescent="0.25">
      <c r="A62" s="4">
        <v>29</v>
      </c>
      <c r="B62" s="30" t="s">
        <v>83</v>
      </c>
    </row>
    <row r="63" spans="1:2" x14ac:dyDescent="0.25">
      <c r="A63" s="4">
        <v>30</v>
      </c>
      <c r="B63" s="30" t="s">
        <v>84</v>
      </c>
    </row>
    <row r="64" spans="1:2" x14ac:dyDescent="0.25">
      <c r="A64" s="4">
        <v>31</v>
      </c>
      <c r="B64" s="30" t="s">
        <v>85</v>
      </c>
    </row>
    <row r="65" spans="1:2" x14ac:dyDescent="0.25">
      <c r="A65" s="4">
        <v>32</v>
      </c>
      <c r="B65" s="30" t="s">
        <v>25</v>
      </c>
    </row>
    <row r="66" spans="1:2" x14ac:dyDescent="0.25">
      <c r="A66" s="4">
        <v>33</v>
      </c>
      <c r="B66" s="30" t="s">
        <v>86</v>
      </c>
    </row>
  </sheetData>
  <mergeCells count="10">
    <mergeCell ref="A1:H1"/>
    <mergeCell ref="G2:H2"/>
    <mergeCell ref="A4:A8"/>
    <mergeCell ref="A10:A11"/>
    <mergeCell ref="A13:A17"/>
    <mergeCell ref="B34:H34"/>
    <mergeCell ref="B35:H35"/>
    <mergeCell ref="A19:A23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9" scale="2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10" workbookViewId="0">
      <selection activeCell="N3" sqref="N3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52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56</v>
      </c>
      <c r="D4" s="22">
        <f>C4/C27</f>
        <v>0.90322580645161288</v>
      </c>
      <c r="E4" s="2">
        <v>1</v>
      </c>
      <c r="F4" s="22">
        <f>E4/C27</f>
        <v>1.6129032258064516E-2</v>
      </c>
      <c r="G4" s="2">
        <v>5</v>
      </c>
      <c r="H4" s="22">
        <f>G4/C27</f>
        <v>8.0645161290322578E-2</v>
      </c>
    </row>
    <row r="5" spans="1:10" ht="45" x14ac:dyDescent="0.25">
      <c r="A5" s="35"/>
      <c r="B5" s="6" t="s">
        <v>5</v>
      </c>
      <c r="C5" s="2">
        <f>C27-E5-G5</f>
        <v>51</v>
      </c>
      <c r="D5" s="22">
        <f>C5/C27</f>
        <v>0.82258064516129037</v>
      </c>
      <c r="E5" s="2">
        <v>2</v>
      </c>
      <c r="F5" s="22">
        <f>E5/C27</f>
        <v>3.2258064516129031E-2</v>
      </c>
      <c r="G5" s="2">
        <v>9</v>
      </c>
      <c r="H5" s="22">
        <f>G5/C27</f>
        <v>0.14516129032258066</v>
      </c>
    </row>
    <row r="6" spans="1:10" ht="45" x14ac:dyDescent="0.25">
      <c r="A6" s="35"/>
      <c r="B6" s="6" t="s">
        <v>6</v>
      </c>
      <c r="C6" s="2">
        <f>C27-E6-G6</f>
        <v>51</v>
      </c>
      <c r="D6" s="22">
        <f>C6/C27</f>
        <v>0.82258064516129037</v>
      </c>
      <c r="E6" s="2">
        <v>2</v>
      </c>
      <c r="F6" s="22">
        <f>E6/C27</f>
        <v>3.2258064516129031E-2</v>
      </c>
      <c r="G6" s="2">
        <v>9</v>
      </c>
      <c r="H6" s="22">
        <f>G6/C27</f>
        <v>0.14516129032258066</v>
      </c>
    </row>
    <row r="7" spans="1:10" ht="30" x14ac:dyDescent="0.25">
      <c r="A7" s="35"/>
      <c r="B7" s="6" t="s">
        <v>7</v>
      </c>
      <c r="C7" s="2">
        <f>C27-E7-G7</f>
        <v>60</v>
      </c>
      <c r="D7" s="22">
        <f>C7/C27</f>
        <v>0.967741935483871</v>
      </c>
      <c r="E7" s="2">
        <v>1</v>
      </c>
      <c r="F7" s="22">
        <f>E7/C27</f>
        <v>1.6129032258064516E-2</v>
      </c>
      <c r="G7" s="2">
        <v>1</v>
      </c>
      <c r="H7" s="22">
        <f>G7/C27</f>
        <v>1.6129032258064516E-2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43</v>
      </c>
      <c r="D8" s="22">
        <f>C8/C27</f>
        <v>0.69354838709677424</v>
      </c>
      <c r="E8" s="2">
        <v>11</v>
      </c>
      <c r="F8" s="22">
        <f>E8/C27</f>
        <v>0.17741935483870969</v>
      </c>
      <c r="G8" s="2">
        <v>8</v>
      </c>
      <c r="H8" s="22">
        <f>G8/C27</f>
        <v>0.12903225806451613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0.84193548387096784</v>
      </c>
      <c r="E9" s="22"/>
      <c r="F9" s="22">
        <f t="shared" ref="F9:H9" si="0">AVERAGE(F4:F8)</f>
        <v>5.4838709677419349E-2</v>
      </c>
      <c r="G9" s="22"/>
      <c r="H9" s="22">
        <f t="shared" si="0"/>
        <v>0.1032258064516129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41</v>
      </c>
      <c r="D10" s="22">
        <f>C10/C27</f>
        <v>0.66129032258064513</v>
      </c>
      <c r="E10" s="2">
        <v>4</v>
      </c>
      <c r="F10" s="22">
        <f>E10/C27</f>
        <v>6.4516129032258063E-2</v>
      </c>
      <c r="G10" s="2">
        <v>17</v>
      </c>
      <c r="H10" s="22">
        <f>G10/C27</f>
        <v>0.27419354838709675</v>
      </c>
    </row>
    <row r="11" spans="1:10" ht="30" x14ac:dyDescent="0.25">
      <c r="A11" s="36"/>
      <c r="B11" s="6" t="s">
        <v>12</v>
      </c>
      <c r="C11" s="2">
        <f>C27-E11-G11</f>
        <v>52</v>
      </c>
      <c r="D11" s="22">
        <f>C11/C27</f>
        <v>0.83870967741935487</v>
      </c>
      <c r="E11" s="2">
        <v>1</v>
      </c>
      <c r="F11" s="22">
        <f>E11/C27</f>
        <v>1.6129032258064516E-2</v>
      </c>
      <c r="G11" s="2">
        <v>9</v>
      </c>
      <c r="H11" s="22">
        <f>G11/C27</f>
        <v>0.14516129032258066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0.75</v>
      </c>
      <c r="E12" s="22"/>
      <c r="F12" s="22">
        <f t="shared" ref="F12:H12" si="1">AVERAGE(F10:F11)</f>
        <v>4.0322580645161289E-2</v>
      </c>
      <c r="G12" s="22"/>
      <c r="H12" s="22">
        <f t="shared" si="1"/>
        <v>0.20967741935483869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51</v>
      </c>
      <c r="D13" s="22">
        <f>C13/C27</f>
        <v>0.82258064516129037</v>
      </c>
      <c r="E13" s="2">
        <v>1</v>
      </c>
      <c r="F13" s="22">
        <f>E13/C27</f>
        <v>1.6129032258064516E-2</v>
      </c>
      <c r="G13" s="2">
        <v>10</v>
      </c>
      <c r="H13" s="22">
        <f>G13/C27</f>
        <v>0.16129032258064516</v>
      </c>
    </row>
    <row r="14" spans="1:10" ht="45" x14ac:dyDescent="0.25">
      <c r="A14" s="41"/>
      <c r="B14" s="6" t="s">
        <v>15</v>
      </c>
      <c r="C14" s="2">
        <f>C27-E14-G14</f>
        <v>47</v>
      </c>
      <c r="D14" s="22">
        <f>C14/C27</f>
        <v>0.75806451612903225</v>
      </c>
      <c r="E14" s="2">
        <v>4</v>
      </c>
      <c r="F14" s="22">
        <f>E14/C27</f>
        <v>6.4516129032258063E-2</v>
      </c>
      <c r="G14" s="2">
        <v>11</v>
      </c>
      <c r="H14" s="22">
        <f>G14/C27</f>
        <v>0.17741935483870969</v>
      </c>
    </row>
    <row r="15" spans="1:10" ht="30" x14ac:dyDescent="0.25">
      <c r="A15" s="41"/>
      <c r="B15" s="6" t="s">
        <v>16</v>
      </c>
      <c r="C15" s="2">
        <f>C27-E15-G15</f>
        <v>49</v>
      </c>
      <c r="D15" s="22">
        <f>C15/C27</f>
        <v>0.79032258064516125</v>
      </c>
      <c r="E15" s="2">
        <v>2</v>
      </c>
      <c r="F15" s="22">
        <f>E15/C27</f>
        <v>3.2258064516129031E-2</v>
      </c>
      <c r="G15" s="2">
        <v>11</v>
      </c>
      <c r="H15" s="22">
        <f>G15/C27</f>
        <v>0.17741935483870969</v>
      </c>
    </row>
    <row r="16" spans="1:10" ht="45" x14ac:dyDescent="0.25">
      <c r="A16" s="41"/>
      <c r="B16" s="6" t="s">
        <v>18</v>
      </c>
      <c r="C16" s="2">
        <v>11</v>
      </c>
      <c r="D16" s="22">
        <f>C16/15</f>
        <v>0.73333333333333328</v>
      </c>
      <c r="E16" s="2">
        <v>0</v>
      </c>
      <c r="F16" s="22">
        <f>E16/15</f>
        <v>0</v>
      </c>
      <c r="G16" s="2">
        <v>4</v>
      </c>
      <c r="H16" s="22">
        <f>G16/15</f>
        <v>0.26666666666666666</v>
      </c>
      <c r="I16" s="1" t="s">
        <v>193</v>
      </c>
    </row>
    <row r="17" spans="1:8" ht="30" x14ac:dyDescent="0.25">
      <c r="A17" s="42"/>
      <c r="B17" s="6" t="s">
        <v>17</v>
      </c>
      <c r="C17" s="2">
        <f>C27-E17-G17</f>
        <v>55</v>
      </c>
      <c r="D17" s="22">
        <f>C17/C27</f>
        <v>0.88709677419354838</v>
      </c>
      <c r="E17" s="2">
        <v>2</v>
      </c>
      <c r="F17" s="22">
        <f>E17/C27</f>
        <v>3.2258064516129031E-2</v>
      </c>
      <c r="G17" s="2">
        <v>5</v>
      </c>
      <c r="H17" s="22">
        <f>G17/C27</f>
        <v>8.0645161290322578E-2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0.79827956989247317</v>
      </c>
      <c r="E18" s="22"/>
      <c r="F18" s="22">
        <f t="shared" ref="F18:H18" si="2">AVERAGE(F13:F17)</f>
        <v>2.9032258064516127E-2</v>
      </c>
      <c r="G18" s="22"/>
      <c r="H18" s="22">
        <f t="shared" si="2"/>
        <v>0.17268817204301073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55</v>
      </c>
      <c r="D19" s="22">
        <f>C19/C27</f>
        <v>0.88709677419354838</v>
      </c>
      <c r="E19" s="2">
        <v>2</v>
      </c>
      <c r="F19" s="22">
        <f>E19/C27</f>
        <v>3.2258064516129031E-2</v>
      </c>
      <c r="G19" s="2">
        <v>5</v>
      </c>
      <c r="H19" s="22">
        <f>G19/C27</f>
        <v>8.0645161290322578E-2</v>
      </c>
    </row>
    <row r="20" spans="1:8" ht="45" x14ac:dyDescent="0.25">
      <c r="A20" s="35"/>
      <c r="B20" s="6" t="s">
        <v>21</v>
      </c>
      <c r="C20" s="2">
        <f>C27-E20-G20</f>
        <v>52</v>
      </c>
      <c r="D20" s="22">
        <f>C20/C27</f>
        <v>0.83870967741935487</v>
      </c>
      <c r="E20" s="2">
        <v>1</v>
      </c>
      <c r="F20" s="22">
        <f>E20/C27</f>
        <v>1.6129032258064516E-2</v>
      </c>
      <c r="G20" s="2">
        <v>9</v>
      </c>
      <c r="H20" s="22">
        <f>G20/C27</f>
        <v>0.14516129032258066</v>
      </c>
    </row>
    <row r="21" spans="1:8" ht="45" x14ac:dyDescent="0.25">
      <c r="A21" s="35"/>
      <c r="B21" s="6" t="s">
        <v>22</v>
      </c>
      <c r="C21" s="2">
        <f>C27-E21-G21</f>
        <v>51</v>
      </c>
      <c r="D21" s="22">
        <f>C21/C27</f>
        <v>0.82258064516129037</v>
      </c>
      <c r="E21" s="2">
        <v>2</v>
      </c>
      <c r="F21" s="22">
        <f>E21/C27</f>
        <v>3.2258064516129031E-2</v>
      </c>
      <c r="G21" s="2">
        <v>9</v>
      </c>
      <c r="H21" s="22">
        <f>G21/C27</f>
        <v>0.14516129032258066</v>
      </c>
    </row>
    <row r="22" spans="1:8" ht="45" x14ac:dyDescent="0.25">
      <c r="A22" s="35"/>
      <c r="B22" s="6" t="s">
        <v>26</v>
      </c>
      <c r="C22" s="2">
        <f>C27-E22-G22</f>
        <v>48</v>
      </c>
      <c r="D22" s="22">
        <f>C22/C27</f>
        <v>0.77419354838709675</v>
      </c>
      <c r="E22" s="2">
        <v>3</v>
      </c>
      <c r="F22" s="22">
        <f>E22/C27</f>
        <v>4.8387096774193547E-2</v>
      </c>
      <c r="G22" s="2">
        <v>11</v>
      </c>
      <c r="H22" s="22">
        <f>G22/C27</f>
        <v>0.17741935483870969</v>
      </c>
    </row>
    <row r="23" spans="1:8" ht="45" x14ac:dyDescent="0.25">
      <c r="A23" s="36"/>
      <c r="B23" s="9" t="s">
        <v>27</v>
      </c>
      <c r="C23" s="2">
        <f>C27-E23-G23</f>
        <v>57</v>
      </c>
      <c r="D23" s="22">
        <f>C23/C27</f>
        <v>0.91935483870967738</v>
      </c>
      <c r="E23" s="2">
        <v>0</v>
      </c>
      <c r="F23" s="22">
        <f>E23/C27</f>
        <v>0</v>
      </c>
      <c r="G23" s="2">
        <v>5</v>
      </c>
      <c r="H23" s="22">
        <f>G23/C27</f>
        <v>8.0645161290322578E-2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0.84838709677419344</v>
      </c>
      <c r="E24" s="22"/>
      <c r="F24" s="22">
        <f t="shared" ref="F24:H24" si="3">AVERAGE(F19:F23)</f>
        <v>2.5806451612903226E-2</v>
      </c>
      <c r="G24" s="22"/>
      <c r="H24" s="22">
        <f t="shared" si="3"/>
        <v>0.12580645161290321</v>
      </c>
    </row>
    <row r="26" spans="1:8" x14ac:dyDescent="0.25">
      <c r="B26" s="19" t="s">
        <v>32</v>
      </c>
      <c r="C26" s="4">
        <v>204</v>
      </c>
    </row>
    <row r="27" spans="1:8" x14ac:dyDescent="0.25">
      <c r="B27" s="8" t="s">
        <v>31</v>
      </c>
      <c r="C27" s="4">
        <v>62</v>
      </c>
    </row>
    <row r="28" spans="1:8" ht="30" x14ac:dyDescent="0.25">
      <c r="B28" s="13" t="s">
        <v>33</v>
      </c>
      <c r="C28" s="23">
        <f>C27/C26</f>
        <v>0.30392156862745096</v>
      </c>
    </row>
    <row r="29" spans="1:8" ht="30" x14ac:dyDescent="0.25">
      <c r="B29" s="13" t="s">
        <v>34</v>
      </c>
      <c r="C29" s="23">
        <f>AVERAGE(D24,D18,D12,D9)</f>
        <v>0.80965053763440853</v>
      </c>
    </row>
    <row r="30" spans="1:8" ht="30" x14ac:dyDescent="0.25">
      <c r="B30" s="13" t="s">
        <v>35</v>
      </c>
      <c r="C30" s="23">
        <f>AVERAGE(AVERAGE(F24,F18,F9,F12))</f>
        <v>3.7499999999999999E-2</v>
      </c>
    </row>
    <row r="31" spans="1:8" ht="30" x14ac:dyDescent="0.25">
      <c r="B31" s="12" t="s">
        <v>36</v>
      </c>
      <c r="C31" s="23">
        <f>AVERAGE(H24,H18,H12,H9)</f>
        <v>0.15284946236559138</v>
      </c>
    </row>
    <row r="32" spans="1:8" x14ac:dyDescent="0.25">
      <c r="B32" s="1"/>
    </row>
    <row r="33" spans="1:8" ht="15.75" x14ac:dyDescent="0.25">
      <c r="A33" s="1"/>
      <c r="B33" s="15" t="s">
        <v>30</v>
      </c>
      <c r="C33" s="1"/>
      <c r="D33" s="1"/>
      <c r="E33" s="1"/>
      <c r="F33" s="1"/>
      <c r="G33" s="1"/>
      <c r="H33" s="1"/>
    </row>
    <row r="34" spans="1:8" x14ac:dyDescent="0.25">
      <c r="A34" s="1">
        <v>1</v>
      </c>
      <c r="B34" s="30" t="s">
        <v>190</v>
      </c>
      <c r="C34" s="24"/>
      <c r="D34" s="24"/>
      <c r="E34" s="24"/>
      <c r="F34" s="24"/>
      <c r="G34" s="1"/>
      <c r="H34" s="1"/>
    </row>
    <row r="35" spans="1:8" x14ac:dyDescent="0.25">
      <c r="A35" s="1">
        <v>2</v>
      </c>
      <c r="B35" s="30" t="s">
        <v>191</v>
      </c>
      <c r="C35" s="1"/>
      <c r="D35" s="1"/>
      <c r="E35" s="1"/>
      <c r="F35" s="1"/>
      <c r="G35" s="1"/>
      <c r="H35" s="1"/>
    </row>
    <row r="36" spans="1:8" x14ac:dyDescent="0.25">
      <c r="A36" s="1">
        <v>3</v>
      </c>
      <c r="B36" s="30" t="s">
        <v>192</v>
      </c>
      <c r="C36" s="1"/>
      <c r="D36" s="1"/>
      <c r="E36" s="1"/>
      <c r="F36" s="1"/>
      <c r="G36" s="1"/>
      <c r="H36" s="1"/>
    </row>
  </sheetData>
  <mergeCells count="8">
    <mergeCell ref="A19:A23"/>
    <mergeCell ref="A10:A11"/>
    <mergeCell ref="A13:A17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10" workbookViewId="0">
      <selection activeCell="L20" sqref="L20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53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12</v>
      </c>
      <c r="D4" s="22">
        <f>C4/C27</f>
        <v>0.8571428571428571</v>
      </c>
      <c r="E4" s="2">
        <v>0</v>
      </c>
      <c r="F4" s="22">
        <f>E4/C27</f>
        <v>0</v>
      </c>
      <c r="G4" s="2">
        <v>2</v>
      </c>
      <c r="H4" s="22">
        <f>G4/C27</f>
        <v>0.14285714285714285</v>
      </c>
    </row>
    <row r="5" spans="1:10" ht="45" x14ac:dyDescent="0.25">
      <c r="A5" s="35"/>
      <c r="B5" s="6" t="s">
        <v>5</v>
      </c>
      <c r="C5" s="2">
        <f>C27-E5-G5</f>
        <v>11</v>
      </c>
      <c r="D5" s="22">
        <f>C5/C27</f>
        <v>0.7857142857142857</v>
      </c>
      <c r="E5" s="2">
        <v>1</v>
      </c>
      <c r="F5" s="22">
        <f>E5/C27</f>
        <v>7.1428571428571425E-2</v>
      </c>
      <c r="G5" s="2">
        <v>2</v>
      </c>
      <c r="H5" s="22">
        <f>G5/C27</f>
        <v>0.14285714285714285</v>
      </c>
    </row>
    <row r="6" spans="1:10" ht="45" x14ac:dyDescent="0.25">
      <c r="A6" s="35"/>
      <c r="B6" s="6" t="s">
        <v>6</v>
      </c>
      <c r="C6" s="2">
        <f>C27-E6-G6</f>
        <v>11</v>
      </c>
      <c r="D6" s="22">
        <f>C6/C27</f>
        <v>0.7857142857142857</v>
      </c>
      <c r="E6" s="2">
        <v>1</v>
      </c>
      <c r="F6" s="22">
        <f>E6/C27</f>
        <v>7.1428571428571425E-2</v>
      </c>
      <c r="G6" s="2">
        <v>2</v>
      </c>
      <c r="H6" s="22">
        <f>G6/C27</f>
        <v>0.14285714285714285</v>
      </c>
    </row>
    <row r="7" spans="1:10" ht="30" x14ac:dyDescent="0.25">
      <c r="A7" s="35"/>
      <c r="B7" s="6" t="s">
        <v>7</v>
      </c>
      <c r="C7" s="2">
        <f>C27-E7-G7</f>
        <v>11</v>
      </c>
      <c r="D7" s="22">
        <f>C7/C27</f>
        <v>0.7857142857142857</v>
      </c>
      <c r="E7" s="2">
        <v>0</v>
      </c>
      <c r="F7" s="22">
        <f>E7/C27</f>
        <v>0</v>
      </c>
      <c r="G7" s="2">
        <v>3</v>
      </c>
      <c r="H7" s="22">
        <f>G7/C27</f>
        <v>0.21428571428571427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7</v>
      </c>
      <c r="D8" s="22">
        <f>C8/C27</f>
        <v>0.5</v>
      </c>
      <c r="E8" s="2">
        <v>1</v>
      </c>
      <c r="F8" s="22">
        <f>E8/C27</f>
        <v>7.1428571428571425E-2</v>
      </c>
      <c r="G8" s="2">
        <v>6</v>
      </c>
      <c r="H8" s="22">
        <f>G8/C27</f>
        <v>0.42857142857142855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0.74285714285714277</v>
      </c>
      <c r="E9" s="22"/>
      <c r="F9" s="22">
        <f t="shared" ref="F9:H9" si="0">AVERAGE(F4:F8)</f>
        <v>4.2857142857142858E-2</v>
      </c>
      <c r="G9" s="22"/>
      <c r="H9" s="22">
        <f t="shared" si="0"/>
        <v>0.21428571428571427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10</v>
      </c>
      <c r="D10" s="22">
        <f>C10/C27</f>
        <v>0.7142857142857143</v>
      </c>
      <c r="E10" s="2">
        <v>1</v>
      </c>
      <c r="F10" s="22">
        <f>E10/C27</f>
        <v>7.1428571428571425E-2</v>
      </c>
      <c r="G10" s="2">
        <v>3</v>
      </c>
      <c r="H10" s="22">
        <f>G10/C27</f>
        <v>0.21428571428571427</v>
      </c>
    </row>
    <row r="11" spans="1:10" ht="30" x14ac:dyDescent="0.25">
      <c r="A11" s="36"/>
      <c r="B11" s="6" t="s">
        <v>12</v>
      </c>
      <c r="C11" s="2">
        <f>C27-E11-G11</f>
        <v>11</v>
      </c>
      <c r="D11" s="22">
        <f>C11/C27</f>
        <v>0.7857142857142857</v>
      </c>
      <c r="E11" s="2">
        <v>1</v>
      </c>
      <c r="F11" s="22">
        <f>E11/C27</f>
        <v>7.1428571428571425E-2</v>
      </c>
      <c r="G11" s="2">
        <v>2</v>
      </c>
      <c r="H11" s="22">
        <f>G11/C27</f>
        <v>0.14285714285714285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0.75</v>
      </c>
      <c r="E12" s="22"/>
      <c r="F12" s="22">
        <f t="shared" ref="F12:H12" si="1">AVERAGE(F10:F11)</f>
        <v>7.1428571428571425E-2</v>
      </c>
      <c r="G12" s="22"/>
      <c r="H12" s="22">
        <f t="shared" si="1"/>
        <v>0.17857142857142855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11</v>
      </c>
      <c r="D13" s="22">
        <f>C13/C27</f>
        <v>0.7857142857142857</v>
      </c>
      <c r="E13" s="2">
        <v>1</v>
      </c>
      <c r="F13" s="22">
        <f>E13/C27</f>
        <v>7.1428571428571425E-2</v>
      </c>
      <c r="G13" s="2">
        <v>2</v>
      </c>
      <c r="H13" s="22">
        <f>G13/C27</f>
        <v>0.14285714285714285</v>
      </c>
    </row>
    <row r="14" spans="1:10" ht="45" x14ac:dyDescent="0.25">
      <c r="A14" s="41"/>
      <c r="B14" s="6" t="s">
        <v>15</v>
      </c>
      <c r="C14" s="2">
        <f>C27-E14-G14</f>
        <v>9</v>
      </c>
      <c r="D14" s="22">
        <f>C14/C27</f>
        <v>0.6428571428571429</v>
      </c>
      <c r="E14" s="2">
        <v>2</v>
      </c>
      <c r="F14" s="22">
        <f>E14/C27</f>
        <v>0.14285714285714285</v>
      </c>
      <c r="G14" s="2">
        <v>3</v>
      </c>
      <c r="H14" s="22">
        <f>G14/C27</f>
        <v>0.21428571428571427</v>
      </c>
    </row>
    <row r="15" spans="1:10" ht="30" x14ac:dyDescent="0.25">
      <c r="A15" s="41"/>
      <c r="B15" s="6" t="s">
        <v>16</v>
      </c>
      <c r="C15" s="2">
        <f>C27-E15-G15</f>
        <v>10</v>
      </c>
      <c r="D15" s="22">
        <f>C15/C27</f>
        <v>0.7142857142857143</v>
      </c>
      <c r="E15" s="2">
        <v>1</v>
      </c>
      <c r="F15" s="22">
        <f>E15/C27</f>
        <v>7.1428571428571425E-2</v>
      </c>
      <c r="G15" s="2">
        <v>3</v>
      </c>
      <c r="H15" s="22">
        <f>G15/C27</f>
        <v>0.21428571428571427</v>
      </c>
    </row>
    <row r="16" spans="1:10" ht="45" x14ac:dyDescent="0.25">
      <c r="A16" s="41"/>
      <c r="B16" s="6" t="s">
        <v>18</v>
      </c>
      <c r="C16" s="2">
        <v>4</v>
      </c>
      <c r="D16" s="22">
        <f>C16/7</f>
        <v>0.5714285714285714</v>
      </c>
      <c r="E16" s="2">
        <v>0</v>
      </c>
      <c r="F16" s="22">
        <f>E16/7</f>
        <v>0</v>
      </c>
      <c r="G16" s="2">
        <v>3</v>
      </c>
      <c r="H16" s="22">
        <f>G16/7</f>
        <v>0.42857142857142855</v>
      </c>
      <c r="I16" s="1" t="s">
        <v>196</v>
      </c>
    </row>
    <row r="17" spans="1:8" ht="30" x14ac:dyDescent="0.25">
      <c r="A17" s="42"/>
      <c r="B17" s="6" t="s">
        <v>17</v>
      </c>
      <c r="C17" s="2">
        <f>C27-E17-G17</f>
        <v>11</v>
      </c>
      <c r="D17" s="22">
        <f>C17/C27</f>
        <v>0.7857142857142857</v>
      </c>
      <c r="E17" s="2">
        <v>1</v>
      </c>
      <c r="F17" s="22">
        <f>E17/C27</f>
        <v>7.1428571428571425E-2</v>
      </c>
      <c r="G17" s="2">
        <v>2</v>
      </c>
      <c r="H17" s="22">
        <f>G17/C27</f>
        <v>0.14285714285714285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0.7</v>
      </c>
      <c r="E18" s="22"/>
      <c r="F18" s="22">
        <f t="shared" ref="F18:H18" si="2">AVERAGE(F13:F17)</f>
        <v>7.1428571428571425E-2</v>
      </c>
      <c r="G18" s="22"/>
      <c r="H18" s="22">
        <f t="shared" si="2"/>
        <v>0.22857142857142856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12</v>
      </c>
      <c r="D19" s="22">
        <f>C19/C27</f>
        <v>0.8571428571428571</v>
      </c>
      <c r="E19" s="2">
        <v>1</v>
      </c>
      <c r="F19" s="22">
        <f>E19/C27</f>
        <v>7.1428571428571425E-2</v>
      </c>
      <c r="G19" s="2">
        <v>1</v>
      </c>
      <c r="H19" s="22">
        <f>G19/C27</f>
        <v>7.1428571428571425E-2</v>
      </c>
    </row>
    <row r="20" spans="1:8" ht="45" x14ac:dyDescent="0.25">
      <c r="A20" s="35"/>
      <c r="B20" s="6" t="s">
        <v>21</v>
      </c>
      <c r="C20" s="2">
        <f>C27-E20-G20</f>
        <v>11</v>
      </c>
      <c r="D20" s="22">
        <f>C20/C27</f>
        <v>0.7857142857142857</v>
      </c>
      <c r="E20" s="2">
        <v>2</v>
      </c>
      <c r="F20" s="22">
        <f>E20/C27</f>
        <v>0.14285714285714285</v>
      </c>
      <c r="G20" s="2">
        <v>1</v>
      </c>
      <c r="H20" s="22">
        <f>G20/C27</f>
        <v>7.1428571428571425E-2</v>
      </c>
    </row>
    <row r="21" spans="1:8" ht="45" x14ac:dyDescent="0.25">
      <c r="A21" s="35"/>
      <c r="B21" s="6" t="s">
        <v>22</v>
      </c>
      <c r="C21" s="2">
        <f>C27-E21-G21</f>
        <v>11</v>
      </c>
      <c r="D21" s="22">
        <f>C21/C27</f>
        <v>0.7857142857142857</v>
      </c>
      <c r="E21" s="2">
        <v>1</v>
      </c>
      <c r="F21" s="22">
        <f>E21/C27</f>
        <v>7.1428571428571425E-2</v>
      </c>
      <c r="G21" s="2">
        <v>2</v>
      </c>
      <c r="H21" s="22">
        <f>G21/C27</f>
        <v>0.14285714285714285</v>
      </c>
    </row>
    <row r="22" spans="1:8" ht="45" x14ac:dyDescent="0.25">
      <c r="A22" s="35"/>
      <c r="B22" s="6" t="s">
        <v>26</v>
      </c>
      <c r="C22" s="2">
        <f>C27-E22-G22</f>
        <v>10</v>
      </c>
      <c r="D22" s="22">
        <f>C22/C27</f>
        <v>0.7142857142857143</v>
      </c>
      <c r="E22" s="2">
        <v>3</v>
      </c>
      <c r="F22" s="22">
        <f>E22/C27</f>
        <v>0.21428571428571427</v>
      </c>
      <c r="G22" s="2">
        <v>1</v>
      </c>
      <c r="H22" s="22">
        <f>G22/C27</f>
        <v>7.1428571428571425E-2</v>
      </c>
    </row>
    <row r="23" spans="1:8" ht="45" x14ac:dyDescent="0.25">
      <c r="A23" s="36"/>
      <c r="B23" s="9" t="s">
        <v>27</v>
      </c>
      <c r="C23" s="2">
        <f>C27-E23-G23</f>
        <v>14</v>
      </c>
      <c r="D23" s="22">
        <f>C23/C27</f>
        <v>1</v>
      </c>
      <c r="E23" s="2">
        <v>0</v>
      </c>
      <c r="F23" s="22">
        <f>E23/C27</f>
        <v>0</v>
      </c>
      <c r="G23" s="2">
        <v>0</v>
      </c>
      <c r="H23" s="22">
        <f>G23/C27</f>
        <v>0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0.82857142857142851</v>
      </c>
      <c r="E24" s="22"/>
      <c r="F24" s="22">
        <f t="shared" ref="F24:H24" si="3">AVERAGE(F19:F23)</f>
        <v>0.1</v>
      </c>
      <c r="G24" s="22"/>
      <c r="H24" s="22">
        <f t="shared" si="3"/>
        <v>7.1428571428571425E-2</v>
      </c>
    </row>
    <row r="26" spans="1:8" x14ac:dyDescent="0.25">
      <c r="B26" s="19" t="s">
        <v>32</v>
      </c>
      <c r="C26" s="4">
        <v>190</v>
      </c>
    </row>
    <row r="27" spans="1:8" x14ac:dyDescent="0.25">
      <c r="B27" s="8" t="s">
        <v>31</v>
      </c>
      <c r="C27" s="4">
        <v>14</v>
      </c>
    </row>
    <row r="28" spans="1:8" ht="30" x14ac:dyDescent="0.25">
      <c r="B28" s="13" t="s">
        <v>33</v>
      </c>
      <c r="C28" s="23">
        <f>C27/C26</f>
        <v>7.3684210526315783E-2</v>
      </c>
    </row>
    <row r="29" spans="1:8" ht="30" x14ac:dyDescent="0.25">
      <c r="B29" s="13" t="s">
        <v>34</v>
      </c>
      <c r="C29" s="23">
        <f>AVERAGE(D24,D18,D12,D9)</f>
        <v>0.75535714285714284</v>
      </c>
    </row>
    <row r="30" spans="1:8" ht="30" x14ac:dyDescent="0.25">
      <c r="B30" s="13" t="s">
        <v>35</v>
      </c>
      <c r="C30" s="23">
        <f>AVERAGE(AVERAGE(F24,F18,F9,F12))</f>
        <v>7.1428571428571425E-2</v>
      </c>
    </row>
    <row r="31" spans="1:8" ht="30" x14ac:dyDescent="0.25">
      <c r="B31" s="12" t="s">
        <v>36</v>
      </c>
      <c r="C31" s="23">
        <f>AVERAGE(H24,H18,H12,H9)</f>
        <v>0.17321428571428571</v>
      </c>
    </row>
    <row r="32" spans="1:8" x14ac:dyDescent="0.25">
      <c r="B32" s="1"/>
    </row>
    <row r="33" spans="1:4" s="1" customFormat="1" ht="15.75" x14ac:dyDescent="0.25">
      <c r="B33" s="15" t="s">
        <v>30</v>
      </c>
    </row>
    <row r="34" spans="1:4" s="1" customFormat="1" ht="141" x14ac:dyDescent="0.25">
      <c r="A34" s="4">
        <v>1</v>
      </c>
      <c r="B34" s="45" t="s">
        <v>194</v>
      </c>
      <c r="C34" s="24"/>
      <c r="D34" s="24"/>
    </row>
    <row r="35" spans="1:4" s="1" customFormat="1" x14ac:dyDescent="0.25">
      <c r="A35" s="4">
        <v>2</v>
      </c>
      <c r="B35" s="46" t="s">
        <v>195</v>
      </c>
      <c r="C35" s="24"/>
      <c r="D35" s="24"/>
    </row>
    <row r="36" spans="1:4" s="1" customFormat="1" x14ac:dyDescent="0.25">
      <c r="A36" s="1">
        <v>3</v>
      </c>
      <c r="B36" s="28"/>
      <c r="C36" s="24"/>
      <c r="D36" s="24"/>
    </row>
    <row r="37" spans="1:4" s="1" customFormat="1" ht="15.75" x14ac:dyDescent="0.25">
      <c r="B37" s="29"/>
      <c r="C37" s="24"/>
      <c r="D37" s="24"/>
    </row>
  </sheetData>
  <mergeCells count="8">
    <mergeCell ref="A19:A23"/>
    <mergeCell ref="A10:A11"/>
    <mergeCell ref="A13:A17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R9" sqref="R9"/>
    </sheetView>
  </sheetViews>
  <sheetFormatPr defaultRowHeight="15" x14ac:dyDescent="0.25"/>
  <cols>
    <col min="2" max="2" width="45.7109375" customWidth="1"/>
    <col min="3" max="3" width="8.85546875" customWidth="1"/>
    <col min="4" max="4" width="9.7109375" customWidth="1"/>
    <col min="5" max="5" width="9.28515625" customWidth="1"/>
    <col min="6" max="6" width="8.5703125" customWidth="1"/>
    <col min="7" max="7" width="9.28515625" customWidth="1"/>
    <col min="8" max="8" width="9.5703125" customWidth="1"/>
  </cols>
  <sheetData>
    <row r="1" spans="1:9" ht="48.75" customHeight="1" x14ac:dyDescent="0.25">
      <c r="A1" s="39" t="s">
        <v>54</v>
      </c>
      <c r="B1" s="39"/>
      <c r="C1" s="39"/>
      <c r="D1" s="39"/>
      <c r="E1" s="39"/>
      <c r="F1" s="39"/>
      <c r="G1" s="39"/>
      <c r="H1" s="39"/>
    </row>
    <row r="2" spans="1:9" ht="78.75" customHeight="1" x14ac:dyDescent="0.25">
      <c r="A2" s="2"/>
      <c r="B2" s="3" t="s">
        <v>0</v>
      </c>
      <c r="C2" s="43" t="s">
        <v>23</v>
      </c>
      <c r="D2" s="44"/>
      <c r="E2" s="43" t="s">
        <v>24</v>
      </c>
      <c r="F2" s="44"/>
      <c r="G2" s="43" t="s">
        <v>25</v>
      </c>
      <c r="H2" s="44"/>
    </row>
    <row r="3" spans="1:9" ht="17.25" x14ac:dyDescent="0.25">
      <c r="A3" s="34" t="s">
        <v>3</v>
      </c>
      <c r="B3" s="4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9" ht="30" x14ac:dyDescent="0.25">
      <c r="A4" s="35"/>
      <c r="B4" s="6" t="s">
        <v>4</v>
      </c>
      <c r="C4" s="2">
        <f>'МБОУ СОШ № 1'!C4+'МБОУ СОШ № 2'!C4+Гимназия!C4+'МБОУ СОШ № 4 '!C4+'МБОУ СОШ п. Пионерский'!C4+'МБОУ СОШ п. Малиновский'!C4+'МБОУ СОШ п. Таежный'!C4+'МБОУ Алябьевская СОШ'!C4+'МБОУ СОШ п. Зеленоборск'!C4+'МБОУ СОШ п. Коммунистический'!C4+'МБОУ СОШ п. Агириш'!C4</f>
        <v>1075</v>
      </c>
      <c r="D4" s="22">
        <f>C4/C27</f>
        <v>0.82501918649270911</v>
      </c>
      <c r="E4" s="2">
        <f>'МБОУ СОШ № 1'!E4+'МБОУ СОШ № 2'!E4+Гимназия!E4+'МБОУ СОШ № 4 '!E4+'МБОУ СОШ п. Пионерский'!E4+'МБОУ СОШ п. Малиновский'!E4+'МБОУ СОШ п. Таежный'!E4+'МБОУ Алябьевская СОШ'!E4+'МБОУ СОШ п. Зеленоборск'!E4+'МБОУ СОШ п. Коммунистический'!E4+'МБОУ СОШ п. Агириш'!E4</f>
        <v>62</v>
      </c>
      <c r="F4" s="22">
        <f>E4/C27</f>
        <v>4.7582501918649274E-2</v>
      </c>
      <c r="G4" s="2">
        <f>'МБОУ СОШ № 1'!G4+'МБОУ СОШ № 2'!G4+Гимназия!G4+'МБОУ СОШ № 4 '!G4+'МБОУ СОШ п. Пионерский'!G4+'МБОУ СОШ п. Малиновский'!G4+'МБОУ СОШ п. Таежный'!G4+'МБОУ Алябьевская СОШ'!G4+'МБОУ СОШ п. Зеленоборск'!G4+'МБОУ СОШ п. Коммунистический'!G4+'МБОУ СОШ п. Агириш'!G4</f>
        <v>166</v>
      </c>
      <c r="H4" s="22">
        <f>G4/C27</f>
        <v>0.12739831158864159</v>
      </c>
    </row>
    <row r="5" spans="1:9" ht="60" x14ac:dyDescent="0.25">
      <c r="A5" s="35"/>
      <c r="B5" s="6" t="s">
        <v>5</v>
      </c>
      <c r="C5" s="2">
        <f>'МБОУ СОШ № 1'!C5+'МБОУ СОШ № 2'!C5+Гимназия!C5+'МБОУ СОШ № 4 '!C5+'МБОУ СОШ п. Пионерский'!C5+'МБОУ СОШ п. Малиновский'!C5+'МБОУ СОШ п. Таежный'!C5+'МБОУ Алябьевская СОШ'!C5+'МБОУ СОШ п. Зеленоборск'!C5+'МБОУ СОШ п. Коммунистический'!C5+'МБОУ СОШ п. Агириш'!C5</f>
        <v>1020</v>
      </c>
      <c r="D5" s="22">
        <f>C5/C27</f>
        <v>0.78280890253261703</v>
      </c>
      <c r="E5" s="2">
        <f>'МБОУ СОШ № 1'!E5+'МБОУ СОШ № 2'!E5+Гимназия!E5+'МБОУ СОШ № 4 '!E5+'МБОУ СОШ п. Пионерский'!E5+'МБОУ СОШ п. Малиновский'!E5+'МБОУ СОШ п. Таежный'!E5+'МБОУ Алябьевская СОШ'!E5+'МБОУ СОШ п. Зеленоборск'!E5+'МБОУ СОШ п. Коммунистический'!E5+'МБОУ СОШ п. Агириш'!E5</f>
        <v>85</v>
      </c>
      <c r="F5" s="22">
        <f>E5/C27</f>
        <v>6.5234075211051415E-2</v>
      </c>
      <c r="G5" s="2">
        <f>'МБОУ СОШ № 1'!G5+'МБОУ СОШ № 2'!G5+Гимназия!G5+'МБОУ СОШ № 4 '!G5+'МБОУ СОШ п. Пионерский'!G5+'МБОУ СОШ п. Малиновский'!G5+'МБОУ СОШ п. Таежный'!G5+'МБОУ Алябьевская СОШ'!G5+'МБОУ СОШ п. Зеленоборск'!G5+'МБОУ СОШ п. Коммунистический'!G5+'МБОУ СОШ п. Агириш'!G5</f>
        <v>198</v>
      </c>
      <c r="H5" s="22">
        <f>G5/C27</f>
        <v>0.15195702225633154</v>
      </c>
    </row>
    <row r="6" spans="1:9" ht="45" x14ac:dyDescent="0.25">
      <c r="A6" s="35"/>
      <c r="B6" s="6" t="s">
        <v>6</v>
      </c>
      <c r="C6" s="2">
        <f>'МБОУ СОШ № 1'!C6+'МБОУ СОШ № 2'!C6+Гимназия!C6+'МБОУ СОШ № 4 '!C6+'МБОУ СОШ п. Пионерский'!C6+'МБОУ СОШ п. Малиновский'!C6+'МБОУ СОШ п. Таежный'!C6+'МБОУ Алябьевская СОШ'!C6+'МБОУ СОШ п. Зеленоборск'!C6+'МБОУ СОШ п. Коммунистический'!C6+'МБОУ СОШ п. Агириш'!C6</f>
        <v>1047</v>
      </c>
      <c r="D6" s="22">
        <f>C6/C27</f>
        <v>0.80353031465848046</v>
      </c>
      <c r="E6" s="2">
        <f>'МБОУ СОШ № 1'!E6+'МБОУ СОШ № 2'!E6+Гимназия!E6+'МБОУ СОШ № 4 '!E6+'МБОУ СОШ п. Пионерский'!E6+'МБОУ СОШ п. Малиновский'!E6+'МБОУ СОШ п. Таежный'!E6+'МБОУ Алябьевская СОШ'!E6+'МБОУ СОШ п. Зеленоборск'!E6+'МБОУ СОШ п. Коммунистический'!E6+'МБОУ СОШ п. Агириш'!E6</f>
        <v>79</v>
      </c>
      <c r="F6" s="22">
        <f>E6/C27</f>
        <v>6.0629316960859554E-2</v>
      </c>
      <c r="G6" s="2">
        <f>'МБОУ СОШ № 1'!G6+'МБОУ СОШ № 2'!G6+Гимназия!G6+'МБОУ СОШ № 4 '!G6+'МБОУ СОШ п. Пионерский'!G6+'МБОУ СОШ п. Малиновский'!G6+'МБОУ СОШ п. Таежный'!G6+'МБОУ Алябьевская СОШ'!G6+'МБОУ СОШ п. Зеленоборск'!G6+'МБОУ СОШ п. Коммунистический'!G6+'МБОУ СОШ п. Агириш'!G6</f>
        <v>177</v>
      </c>
      <c r="H6" s="22">
        <f>G6/C27</f>
        <v>0.13584036838066002</v>
      </c>
    </row>
    <row r="7" spans="1:9" ht="30" x14ac:dyDescent="0.25">
      <c r="A7" s="35"/>
      <c r="B7" s="6" t="s">
        <v>7</v>
      </c>
      <c r="C7" s="2">
        <f>'МБОУ СОШ № 1'!C7+'МБОУ СОШ № 2'!C7+Гимназия!C7+'МБОУ СОШ № 4 '!C7+'МБОУ СОШ п. Пионерский'!C7+'МБОУ СОШ п. Малиновский'!C7+'МБОУ СОШ п. Таежный'!C7+'МБОУ Алябьевская СОШ'!C7+'МБОУ СОШ п. Зеленоборск'!C7+'МБОУ СОШ п. Коммунистический'!C7+'МБОУ СОШ п. Агириш'!C7</f>
        <v>1080</v>
      </c>
      <c r="D7" s="22">
        <f>C7/C27</f>
        <v>0.82885648503453568</v>
      </c>
      <c r="E7" s="2">
        <f>'МБОУ СОШ № 1'!E7+'МБОУ СОШ № 2'!E7+Гимназия!E7+'МБОУ СОШ № 4 '!E7+'МБОУ СОШ п. Пионерский'!E7+'МБОУ СОШ п. Малиновский'!E7+'МБОУ СОШ п. Таежный'!E7+'МБОУ Алябьевская СОШ'!E7+'МБОУ СОШ п. Зеленоборск'!E7+'МБОУ СОШ п. Коммунистический'!E7+'МБОУ СОШ п. Агириш'!E7</f>
        <v>66</v>
      </c>
      <c r="F7" s="22">
        <f>E7/C27</f>
        <v>5.0652340752110517E-2</v>
      </c>
      <c r="G7" s="2">
        <f>'МБОУ СОШ № 1'!G7+'МБОУ СОШ № 2'!G7+Гимназия!G7+'МБОУ СОШ № 4 '!G7+'МБОУ СОШ п. Пионерский'!G7+'МБОУ СОШ п. Малиновский'!G7+'МБОУ СОШ п. Таежный'!G7+'МБОУ Алябьевская СОШ'!G7+'МБОУ СОШ п. Зеленоборск'!G7+'МБОУ СОШ п. Коммунистический'!G7+'МБОУ СОШ п. Агириш'!G7</f>
        <v>157</v>
      </c>
      <c r="H7" s="22">
        <f>G7/C27</f>
        <v>0.1204911742133538</v>
      </c>
    </row>
    <row r="8" spans="1:9" ht="30" x14ac:dyDescent="0.25">
      <c r="A8" s="36"/>
      <c r="B8" s="6" t="s">
        <v>8</v>
      </c>
      <c r="C8" s="2">
        <f>'МБОУ СОШ № 1'!C8+'МБОУ СОШ № 2'!C8+Гимназия!C8+'МБОУ СОШ № 4 '!C8+'МБОУ СОШ п. Пионерский'!C8+'МБОУ СОШ п. Малиновский'!C8+'МБОУ СОШ п. Таежный'!C8+'МБОУ Алябьевская СОШ'!C8+'МБОУ СОШ п. Зеленоборск'!C8+'МБОУ СОШ п. Коммунистический'!C8+'МБОУ СОШ п. Агириш'!C8</f>
        <v>818</v>
      </c>
      <c r="D8" s="22">
        <f>C8/C27</f>
        <v>0.62778204144282423</v>
      </c>
      <c r="E8" s="2">
        <f>'МБОУ СОШ № 1'!E8+'МБОУ СОШ № 2'!E8+Гимназия!E8+'МБОУ СОШ № 4 '!E8+'МБОУ СОШ п. Пионерский'!E8+'МБОУ СОШ п. Малиновский'!E8+'МБОУ СОШ п. Таежный'!E8+'МБОУ Алябьевская СОШ'!E8+'МБОУ СОШ п. Зеленоборск'!E8+'МБОУ СОШ п. Коммунистический'!E8+'МБОУ СОШ п. Агириш'!E8</f>
        <v>238</v>
      </c>
      <c r="F8" s="22">
        <f>E8/C27</f>
        <v>0.18265541059094398</v>
      </c>
      <c r="G8" s="2">
        <f>'МБОУ СОШ № 1'!G8+'МБОУ СОШ № 2'!G8+Гимназия!G8+'МБОУ СОШ № 4 '!G8+'МБОУ СОШ п. Пионерский'!G8+'МБОУ СОШ п. Малиновский'!G8+'МБОУ СОШ п. Таежный'!G8+'МБОУ Алябьевская СОШ'!G8+'МБОУ СОШ п. Зеленоборск'!G8+'МБОУ СОШ п. Коммунистический'!G8+'МБОУ СОШ п. Агириш'!G8</f>
        <v>247</v>
      </c>
      <c r="H8" s="22">
        <f>G8/C27</f>
        <v>0.18956254796623176</v>
      </c>
    </row>
    <row r="9" spans="1:9" ht="15.75" x14ac:dyDescent="0.25">
      <c r="A9" s="14" t="s">
        <v>29</v>
      </c>
      <c r="B9" s="18" t="s">
        <v>9</v>
      </c>
      <c r="C9" s="17"/>
      <c r="D9" s="22">
        <f>AVERAGE(D4:D8)</f>
        <v>0.77359938603223333</v>
      </c>
      <c r="E9" s="22"/>
      <c r="F9" s="22">
        <f t="shared" ref="F9:H9" si="0">AVERAGE(F4:F8)</f>
        <v>8.1350729086722945E-2</v>
      </c>
      <c r="G9" s="22"/>
      <c r="H9" s="22">
        <f t="shared" si="0"/>
        <v>0.14504988488104373</v>
      </c>
    </row>
    <row r="10" spans="1:9" ht="30" x14ac:dyDescent="0.25">
      <c r="A10" s="34" t="s">
        <v>10</v>
      </c>
      <c r="B10" s="6" t="s">
        <v>11</v>
      </c>
      <c r="C10" s="2">
        <f>'МБОУ СОШ № 1'!C10+'МБОУ СОШ № 2'!C10+Гимназия!C10+'МБОУ СОШ № 4 '!C10+'МБОУ СОШ п. Пионерский'!C10+'МБОУ СОШ п. Малиновский'!C10+'МБОУ СОШ п. Таежный'!C10+'МБОУ Алябьевская СОШ'!C10+'МБОУ СОШ п. Зеленоборск'!C10+'МБОУ СОШ п. Коммунистический'!C10+'МБОУ СОШ п. Агириш'!C10</f>
        <v>981</v>
      </c>
      <c r="D10" s="22">
        <f>C10/C27</f>
        <v>0.7528779739063699</v>
      </c>
      <c r="E10" s="2">
        <f>'МБОУ СОШ № 1'!E10+'МБОУ СОШ № 2'!E10+Гимназия!E10+'МБОУ СОШ № 4 '!E10+'МБОУ СОШ п. Пионерский'!E10+'МБОУ СОШ п. Малиновский'!E10+'МБОУ СОШ п. Таежный'!E10+'МБОУ Алябьевская СОШ'!E10+'МБОУ СОШ п. Зеленоборск'!E10+'МБОУ СОШ п. Коммунистический'!E10+'МБОУ СОШ п. Агириш'!E10</f>
        <v>97</v>
      </c>
      <c r="F10" s="22">
        <f>E10/C27</f>
        <v>7.444359171143515E-2</v>
      </c>
      <c r="G10" s="2">
        <f>'МБОУ СОШ № 1'!G10+'МБОУ СОШ № 2'!G10+Гимназия!G10+'МБОУ СОШ № 4 '!G10+'МБОУ СОШ п. Пионерский'!G10+'МБОУ СОШ п. Малиновский'!G10+'МБОУ СОШ п. Таежный'!G10+'МБОУ Алябьевская СОШ'!G10+'МБОУ СОШ п. Зеленоборск'!G10+'МБОУ СОШ п. Коммунистический'!G10+'МБОУ СОШ п. Агириш'!G10</f>
        <v>225</v>
      </c>
      <c r="H10" s="22">
        <f>G10/C27</f>
        <v>0.17267843438219493</v>
      </c>
    </row>
    <row r="11" spans="1:9" ht="30" x14ac:dyDescent="0.25">
      <c r="A11" s="36"/>
      <c r="B11" s="6" t="s">
        <v>12</v>
      </c>
      <c r="C11" s="2">
        <f>'МБОУ СОШ № 1'!C11+'МБОУ СОШ № 2'!C11+Гимназия!C11+'МБОУ СОШ № 4 '!C11+'МБОУ СОШ п. Пионерский'!C11+'МБОУ СОШ п. Малиновский'!C11+'МБОУ СОШ п. Таежный'!C11+'МБОУ Алябьевская СОШ'!C11+'МБОУ СОШ п. Зеленоборск'!C11+'МБОУ СОШ п. Коммунистический'!C11+'МБОУ СОШ п. Агириш'!C11</f>
        <v>1024</v>
      </c>
      <c r="D11" s="22">
        <f>C11/C27</f>
        <v>0.78587874136607827</v>
      </c>
      <c r="E11" s="2">
        <f>'МБОУ СОШ № 1'!E11+'МБОУ СОШ № 2'!E11+Гимназия!E11+'МБОУ СОШ № 4 '!E11+'МБОУ СОШ п. Пионерский'!E11+'МБОУ СОШ п. Малиновский'!E11+'МБОУ СОШ п. Таежный'!E11+'МБОУ Алябьевская СОШ'!E11+'МБОУ СОШ п. Зеленоборск'!E11+'МБОУ СОШ п. Коммунистический'!E11+'МБОУ СОШ п. Агириш'!E11</f>
        <v>81</v>
      </c>
      <c r="F11" s="22">
        <f>E11/C27</f>
        <v>6.2164236377590179E-2</v>
      </c>
      <c r="G11" s="2">
        <f>'МБОУ СОШ № 1'!G11+'МБОУ СОШ № 2'!G11+Гимназия!G11+'МБОУ СОШ № 4 '!G11+'МБОУ СОШ п. Пионерский'!G11+'МБОУ СОШ п. Малиновский'!G11+'МБОУ СОШ п. Таежный'!G11+'МБОУ Алябьевская СОШ'!G11+'МБОУ СОШ п. Зеленоборск'!G11+'МБОУ СОШ п. Коммунистический'!G11+'МБОУ СОШ п. Агириш'!G11</f>
        <v>198</v>
      </c>
      <c r="H11" s="22">
        <f>G11/C27</f>
        <v>0.15195702225633154</v>
      </c>
    </row>
    <row r="12" spans="1:9" ht="15.75" x14ac:dyDescent="0.25">
      <c r="A12" s="14" t="s">
        <v>29</v>
      </c>
      <c r="B12" s="18" t="s">
        <v>9</v>
      </c>
      <c r="C12" s="7"/>
      <c r="D12" s="22">
        <f>AVERAGE(D10:D11)</f>
        <v>0.76937835763622409</v>
      </c>
      <c r="E12" s="22"/>
      <c r="F12" s="22">
        <f t="shared" ref="F12:H12" si="1">AVERAGE(F10:F11)</f>
        <v>6.8303914044512665E-2</v>
      </c>
      <c r="G12" s="22"/>
      <c r="H12" s="22">
        <f t="shared" si="1"/>
        <v>0.16231772831926322</v>
      </c>
    </row>
    <row r="13" spans="1:9" ht="45" x14ac:dyDescent="0.25">
      <c r="A13" s="40" t="s">
        <v>13</v>
      </c>
      <c r="B13" s="6" t="s">
        <v>14</v>
      </c>
      <c r="C13" s="2">
        <f>'МБОУ СОШ № 1'!C13+'МБОУ СОШ № 2'!C13+Гимназия!C13+'МБОУ СОШ № 4 '!C13+'МБОУ СОШ п. Пионерский'!C13+'МБОУ СОШ п. Малиновский'!C13+'МБОУ СОШ п. Таежный'!C13+'МБОУ Алябьевская СОШ'!C13+'МБОУ СОШ п. Зеленоборск'!C13+'МБОУ СОШ п. Коммунистический'!C13+'МБОУ СОШ п. Агириш'!C13</f>
        <v>973</v>
      </c>
      <c r="D13" s="22">
        <f>C13/C27</f>
        <v>0.74673829623944743</v>
      </c>
      <c r="E13" s="2">
        <f>'МБОУ СОШ № 1'!E13+'МБОУ СОШ № 2'!E13+Гимназия!E13+'МБОУ СОШ № 4 '!E13+'МБОУ СОШ п. Пионерский'!E13+'МБОУ СОШ п. Малиновский'!E13+'МБОУ СОШ п. Таежный'!E13+'МБОУ Алябьевская СОШ'!E13+'МБОУ СОШ п. Зеленоборск'!E13+'МБОУ СОШ п. Коммунистический'!E13+'МБОУ СОШ п. Агириш'!E13</f>
        <v>100</v>
      </c>
      <c r="F13" s="22">
        <f>E13/C27</f>
        <v>7.6745970836531077E-2</v>
      </c>
      <c r="G13" s="2">
        <f>'МБОУ СОШ № 1'!G13+'МБОУ СОШ № 2'!G13+Гимназия!G13+'МБОУ СОШ № 4 '!G13+'МБОУ СОШ п. Пионерский'!G13+'МБОУ СОШ п. Малиновский'!G13+'МБОУ СОШ п. Таежный'!G13+'МБОУ Алябьевская СОШ'!G13+'МБОУ СОШ п. Зеленоборск'!G13+'МБОУ СОШ п. Коммунистический'!G13+'МБОУ СОШ п. Агириш'!G13</f>
        <v>230</v>
      </c>
      <c r="H13" s="22">
        <f>G13/C27</f>
        <v>0.17651573292402148</v>
      </c>
    </row>
    <row r="14" spans="1:9" ht="60" x14ac:dyDescent="0.25">
      <c r="A14" s="41"/>
      <c r="B14" s="6" t="s">
        <v>15</v>
      </c>
      <c r="C14" s="2">
        <f>'МБОУ СОШ № 1'!C14+'МБОУ СОШ № 2'!C14+Гимназия!C14+'МБОУ СОШ № 4 '!C14+'МБОУ СОШ п. Пионерский'!C14+'МБОУ СОШ п. Малиновский'!C14+'МБОУ СОШ п. Таежный'!C14+'МБОУ Алябьевская СОШ'!C14+'МБОУ СОШ п. Зеленоборск'!C14+'МБОУ СОШ п. Коммунистический'!C14+'МБОУ СОШ п. Агириш'!C14</f>
        <v>866</v>
      </c>
      <c r="D14" s="22">
        <f>C14/C27</f>
        <v>0.66462010744435918</v>
      </c>
      <c r="E14" s="2">
        <f>'МБОУ СОШ № 1'!E14+'МБОУ СОШ № 2'!E14+Гимназия!E14+'МБОУ СОШ № 4 '!E14+'МБОУ СОШ п. Пионерский'!E14+'МБОУ СОШ п. Малиновский'!E14+'МБОУ СОШ п. Таежный'!E14+'МБОУ Алябьевская СОШ'!E14+'МБОУ СОШ п. Зеленоборск'!E14+'МБОУ СОШ п. Коммунистический'!E14+'МБОУ СОШ п. Агириш'!E14</f>
        <v>127</v>
      </c>
      <c r="F14" s="22">
        <f>E14/C27</f>
        <v>9.7467382962394475E-2</v>
      </c>
      <c r="G14" s="2">
        <f>'МБОУ СОШ № 1'!G14+'МБОУ СОШ № 2'!G14+Гимназия!G14+'МБОУ СОШ № 4 '!G14+'МБОУ СОШ п. Пионерский'!G14+'МБОУ СОШ п. Малиновский'!G14+'МБОУ СОШ п. Таежный'!G14+'МБОУ Алябьевская СОШ'!G14+'МБОУ СОШ п. Зеленоборск'!G14+'МБОУ СОШ п. Коммунистический'!G14+'МБОУ СОШ п. Агириш'!G14</f>
        <v>310</v>
      </c>
      <c r="H14" s="22">
        <f>G14/C27</f>
        <v>0.23791250959324636</v>
      </c>
    </row>
    <row r="15" spans="1:9" ht="30" x14ac:dyDescent="0.25">
      <c r="A15" s="41"/>
      <c r="B15" s="6" t="s">
        <v>16</v>
      </c>
      <c r="C15" s="2">
        <f>'МБОУ СОШ № 1'!C15+'МБОУ СОШ № 2'!C15+Гимназия!C15+'МБОУ СОШ № 4 '!C15+'МБОУ СОШ п. Пионерский'!C15+'МБОУ СОШ п. Малиновский'!C15+'МБОУ СОШ п. Таежный'!C15+'МБОУ Алябьевская СОШ'!C15+'МБОУ СОШ п. Зеленоборск'!C15+'МБОУ СОШ п. Коммунистический'!C15+'МБОУ СОШ п. Агириш'!C15</f>
        <v>982</v>
      </c>
      <c r="D15" s="22">
        <f>C15/C27</f>
        <v>0.75364543361473524</v>
      </c>
      <c r="E15" s="2">
        <f>'МБОУ СОШ № 1'!E15+'МБОУ СОШ № 2'!E15+Гимназия!E15+'МБОУ СОШ № 4 '!E15+'МБОУ СОШ п. Пионерский'!E15+'МБОУ СОШ п. Малиновский'!E15+'МБОУ СОШ п. Таежный'!E15+'МБОУ Алябьевская СОШ'!E15+'МБОУ СОШ п. Зеленоборск'!E15+'МБОУ СОШ п. Коммунистический'!E15+'МБОУ СОШ п. Агириш'!E15</f>
        <v>100</v>
      </c>
      <c r="F15" s="22">
        <f>E15/C27</f>
        <v>7.6745970836531077E-2</v>
      </c>
      <c r="G15" s="2">
        <f>'МБОУ СОШ № 1'!G15+'МБОУ СОШ № 2'!G15+Гимназия!G15+'МБОУ СОШ № 4 '!G15+'МБОУ СОШ п. Пионерский'!G15+'МБОУ СОШ п. Малиновский'!G15+'МБОУ СОШ п. Таежный'!G15+'МБОУ Алябьевская СОШ'!G15+'МБОУ СОШ п. Зеленоборск'!G15+'МБОУ СОШ п. Коммунистический'!G15+'МБОУ СОШ п. Агириш'!G15</f>
        <v>221</v>
      </c>
      <c r="H15" s="22">
        <f>G15/C27</f>
        <v>0.1696085955487337</v>
      </c>
    </row>
    <row r="16" spans="1:9" ht="60" x14ac:dyDescent="0.25">
      <c r="A16" s="41"/>
      <c r="B16" s="6" t="s">
        <v>18</v>
      </c>
      <c r="C16" s="2">
        <f>'МБОУ СОШ № 1'!C16+'МБОУ СОШ № 2'!C16+Гимназия!C16+'МБОУ СОШ № 4 '!C16+'МБОУ СОШ п. Пионерский'!C16+'МБОУ СОШ п. Малиновский'!C16+'МБОУ СОШ п. Таежный'!C16+'МБОУ Алябьевская СОШ'!C16+'МБОУ СОШ п. Зеленоборск'!C16+'МБОУ СОШ п. Коммунистический'!C16+'МБОУ СОШ п. Агириш'!C16</f>
        <v>139</v>
      </c>
      <c r="D16" s="22">
        <f>C16/242</f>
        <v>0.57438016528925617</v>
      </c>
      <c r="E16" s="2">
        <f>'МБОУ СОШ № 1'!E16+'МБОУ СОШ № 2'!E16+Гимназия!E16+'МБОУ СОШ № 4 '!E16+'МБОУ СОШ п. Пионерский'!E16+'МБОУ СОШ п. Малиновский'!E16+'МБОУ СОШ п. Таежный'!E16+'МБОУ Алябьевская СОШ'!E16+'МБОУ СОШ п. Зеленоборск'!E16+'МБОУ СОШ п. Коммунистический'!E16+'МБОУ СОШ п. Агириш'!E16</f>
        <v>30</v>
      </c>
      <c r="F16" s="22">
        <f>E16/242</f>
        <v>0.12396694214876033</v>
      </c>
      <c r="G16" s="2">
        <f>'МБОУ СОШ № 1'!G16+'МБОУ СОШ № 2'!G16+Гимназия!G16+'МБОУ СОШ № 4 '!G16+'МБОУ СОШ п. Пионерский'!G16+'МБОУ СОШ п. Малиновский'!G16+'МБОУ СОШ п. Таежный'!G16+'МБОУ Алябьевская СОШ'!G16+'МБОУ СОШ п. Зеленоборск'!G16+'МБОУ СОШ п. Коммунистический'!G16+'МБОУ СОШ п. Агириш'!G16</f>
        <v>73</v>
      </c>
      <c r="H16" s="22">
        <f>G16/242</f>
        <v>0.30165289256198347</v>
      </c>
      <c r="I16" s="1" t="s">
        <v>198</v>
      </c>
    </row>
    <row r="17" spans="1:8" ht="51" customHeight="1" x14ac:dyDescent="0.25">
      <c r="A17" s="42"/>
      <c r="B17" s="6" t="s">
        <v>17</v>
      </c>
      <c r="C17" s="2">
        <f>'МБОУ СОШ № 1'!C17+'МБОУ СОШ № 2'!C17+Гимназия!C17+'МБОУ СОШ № 4 '!C17+'МБОУ СОШ п. Пионерский'!C17+'МБОУ СОШ п. Малиновский'!C17+'МБОУ СОШ п. Таежный'!C17+'МБОУ Алябьевская СОШ'!C17+'МБОУ СОШ п. Зеленоборск'!C17+'МБОУ СОШ п. Коммунистический'!C17+'МБОУ СОШ п. Агириш'!C17</f>
        <v>1015</v>
      </c>
      <c r="D17" s="22">
        <f>C17/C27</f>
        <v>0.77897160399079046</v>
      </c>
      <c r="E17" s="2">
        <f>'МБОУ СОШ № 1'!E17+'МБОУ СОШ № 2'!E17+Гимназия!E17+'МБОУ СОШ № 4 '!E17+'МБОУ СОШ п. Пионерский'!E17+'МБОУ СОШ п. Малиновский'!E17+'МБОУ СОШ п. Таежный'!E17+'МБОУ Алябьевская СОШ'!E17+'МБОУ СОШ п. Зеленоборск'!E17+'МБОУ СОШ п. Коммунистический'!E17+'МБОУ СОШ п. Агириш'!E17</f>
        <v>143</v>
      </c>
      <c r="F17" s="22">
        <f>E17/C27</f>
        <v>0.10974673829623945</v>
      </c>
      <c r="G17" s="2">
        <f>'МБОУ СОШ № 1'!G17+'МБОУ СОШ № 2'!G17+Гимназия!G17+'МБОУ СОШ № 4 '!G17+'МБОУ СОШ п. Пионерский'!G17+'МБОУ СОШ п. Малиновский'!G17+'МБОУ СОШ п. Таежный'!G17+'МБОУ Алябьевская СОШ'!G17+'МБОУ СОШ п. Зеленоборск'!G17+'МБОУ СОШ п. Коммунистический'!G17+'МБОУ СОШ п. Агириш'!G17</f>
        <v>145</v>
      </c>
      <c r="H17" s="22">
        <f>G17/C27</f>
        <v>0.11128165771297006</v>
      </c>
    </row>
    <row r="18" spans="1:8" ht="15.75" x14ac:dyDescent="0.25">
      <c r="A18" s="14" t="s">
        <v>29</v>
      </c>
      <c r="B18" s="18" t="s">
        <v>9</v>
      </c>
      <c r="C18" s="17"/>
      <c r="D18" s="22">
        <f>AVERAGE(D13:D17)</f>
        <v>0.70367112131571774</v>
      </c>
      <c r="E18" s="22"/>
      <c r="F18" s="22">
        <f t="shared" ref="F18:H18" si="2">AVERAGE(F13:F17)</f>
        <v>9.6934601016091276E-2</v>
      </c>
      <c r="G18" s="22"/>
      <c r="H18" s="22">
        <f t="shared" si="2"/>
        <v>0.19939427766819101</v>
      </c>
    </row>
    <row r="19" spans="1:8" ht="30" x14ac:dyDescent="0.25">
      <c r="A19" s="34" t="s">
        <v>19</v>
      </c>
      <c r="B19" s="6" t="s">
        <v>20</v>
      </c>
      <c r="C19" s="2">
        <f>'МБОУ СОШ № 1'!C19+'МБОУ СОШ № 2'!C19+Гимназия!C19+'МБОУ СОШ № 4 '!C19+'МБОУ СОШ п. Пионерский'!C19+'МБОУ СОШ п. Малиновский'!C19+'МБОУ СОШ п. Таежный'!C19+'МБОУ Алябьевская СОШ'!C19+'МБОУ СОШ п. Зеленоборск'!C19+'МБОУ СОШ п. Коммунистический'!C19+'МБОУ СОШ п. Агириш'!C19</f>
        <v>1142</v>
      </c>
      <c r="D19" s="22">
        <f>C19/C27</f>
        <v>0.87643898695318501</v>
      </c>
      <c r="E19" s="2">
        <f>'МБОУ СОШ № 1'!E19+'МБОУ СОШ № 2'!E19+Гимназия!E19+'МБОУ СОШ № 4 '!E19+'МБОУ СОШ п. Пионерский'!E19+'МБОУ СОШ п. Малиновский'!E19+'МБОУ СОШ п. Таежный'!E19+'МБОУ Алябьевская СОШ'!E19+'МБОУ СОШ п. Зеленоборск'!E19+'МБОУ СОШ п. Коммунистический'!E19+'МБОУ СОШ п. Агириш'!E19</f>
        <v>77</v>
      </c>
      <c r="F19" s="22">
        <f>E19/C27</f>
        <v>5.9094397544128936E-2</v>
      </c>
      <c r="G19" s="2">
        <f>'МБОУ СОШ № 1'!G19+'МБОУ СОШ № 2'!G19+Гимназия!G19+'МБОУ СОШ № 4 '!G19+'МБОУ СОШ п. Пионерский'!G19+'МБОУ СОШ п. Малиновский'!G19+'МБОУ СОШ п. Таежный'!G19+'МБОУ Алябьевская СОШ'!G19+'МБОУ СОШ п. Зеленоборск'!G19+'МБОУ СОШ п. Коммунистический'!G19+'МБОУ СОШ п. Агириш'!G19</f>
        <v>84</v>
      </c>
      <c r="H19" s="22">
        <f>G19/C27</f>
        <v>6.4466615502686106E-2</v>
      </c>
    </row>
    <row r="20" spans="1:8" ht="45" x14ac:dyDescent="0.25">
      <c r="A20" s="35"/>
      <c r="B20" s="6" t="s">
        <v>21</v>
      </c>
      <c r="C20" s="2">
        <f>'МБОУ СОШ № 1'!C20+'МБОУ СОШ № 2'!C20+Гимназия!C20+'МБОУ СОШ № 4 '!C20+'МБОУ СОШ п. Пионерский'!C20+'МБОУ СОШ п. Малиновский'!C20+'МБОУ СОШ п. Таежный'!C20+'МБОУ Алябьевская СОШ'!C20+'МБОУ СОШ п. Зеленоборск'!C20+'МБОУ СОШ п. Коммунистический'!C20+'МБОУ СОШ п. Агириш'!C20</f>
        <v>1037</v>
      </c>
      <c r="D20" s="22">
        <f>C20/C27</f>
        <v>0.79585571757482731</v>
      </c>
      <c r="E20" s="2">
        <f>'МБОУ СОШ № 1'!E20+'МБОУ СОШ № 2'!E20+Гимназия!E20+'МБОУ СОШ № 4 '!E20+'МБОУ СОШ п. Пионерский'!E20+'МБОУ СОШ п. Малиновский'!E20+'МБОУ СОШ п. Таежный'!E20+'МБОУ Алябьевская СОШ'!E20+'МБОУ СОШ п. Зеленоборск'!E20+'МБОУ СОШ п. Коммунистический'!E20+'МБОУ СОШ п. Агириш'!E20</f>
        <v>107</v>
      </c>
      <c r="F20" s="22">
        <f>E20/C27</f>
        <v>8.2118188795088254E-2</v>
      </c>
      <c r="G20" s="2">
        <f>'МБОУ СОШ № 1'!G20+'МБОУ СОШ № 2'!G20+Гимназия!G20+'МБОУ СОШ № 4 '!G20+'МБОУ СОШ п. Пионерский'!G20+'МБОУ СОШ п. Малиновский'!G20+'МБОУ СОШ п. Таежный'!G20+'МБОУ Алябьевская СОШ'!G20+'МБОУ СОШ п. Зеленоборск'!G20+'МБОУ СОШ п. Коммунистический'!G20+'МБОУ СОШ п. Агириш'!G20</f>
        <v>159</v>
      </c>
      <c r="H20" s="22">
        <f>G20/C27</f>
        <v>0.12202609363008442</v>
      </c>
    </row>
    <row r="21" spans="1:8" ht="60" x14ac:dyDescent="0.25">
      <c r="A21" s="35"/>
      <c r="B21" s="6" t="s">
        <v>22</v>
      </c>
      <c r="C21" s="2">
        <f>'МБОУ СОШ № 1'!C21+'МБОУ СОШ № 2'!C21+Гимназия!C21+'МБОУ СОШ № 4 '!C21+'МБОУ СОШ п. Пионерский'!C21+'МБОУ СОШ п. Малиновский'!C21+'МБОУ СОШ п. Таежный'!C21+'МБОУ Алябьевская СОШ'!C21+'МБОУ СОШ п. Зеленоборск'!C21+'МБОУ СОШ п. Коммунистический'!C21+'МБОУ СОШ п. Агириш'!C21</f>
        <v>943</v>
      </c>
      <c r="D21" s="22">
        <f>C21/C27</f>
        <v>0.72371450498848811</v>
      </c>
      <c r="E21" s="2">
        <f>'МБОУ СОШ № 1'!E21+'МБОУ СОШ № 2'!E21+Гимназия!E21+'МБОУ СОШ № 4 '!E21+'МБОУ СОШ п. Пионерский'!E21+'МБОУ СОШ п. Малиновский'!E21+'МБОУ СОШ п. Таежный'!E21+'МБОУ Алябьевская СОШ'!E21+'МБОУ СОШ п. Зеленоборск'!E21+'МБОУ СОШ п. Коммунистический'!E21+'МБОУ СОШ п. Агириш'!E21</f>
        <v>77</v>
      </c>
      <c r="F21" s="22">
        <f>E21/C27</f>
        <v>5.9094397544128936E-2</v>
      </c>
      <c r="G21" s="2">
        <f>'МБОУ СОШ № 1'!G21+'МБОУ СОШ № 2'!G21+Гимназия!G21+'МБОУ СОШ № 4 '!G21+'МБОУ СОШ п. Пионерский'!G21+'МБОУ СОШ п. Малиновский'!G21+'МБОУ СОШ п. Таежный'!G21+'МБОУ Алябьевская СОШ'!G21+'МБОУ СОШ п. Зеленоборск'!G21+'МБОУ СОШ п. Коммунистический'!G21+'МБОУ СОШ п. Агириш'!G21</f>
        <v>283</v>
      </c>
      <c r="H21" s="22">
        <f>G21/C27</f>
        <v>0.21719109746738297</v>
      </c>
    </row>
    <row r="22" spans="1:8" ht="45" x14ac:dyDescent="0.25">
      <c r="A22" s="35"/>
      <c r="B22" s="6" t="s">
        <v>26</v>
      </c>
      <c r="C22" s="2">
        <f>'МБОУ СОШ № 1'!C22+'МБОУ СОШ № 2'!C22+Гимназия!C22+'МБОУ СОШ № 4 '!C22+'МБОУ СОШ п. Пионерский'!C22+'МБОУ СОШ п. Малиновский'!C22+'МБОУ СОШ п. Таежный'!C22+'МБОУ Алябьевская СОШ'!C22+'МБОУ СОШ п. Зеленоборск'!C22+'МБОУ СОШ п. Коммунистический'!C22+'МБОУ СОШ п. Агириш'!C22</f>
        <v>890</v>
      </c>
      <c r="D22" s="22">
        <f>C22/C27</f>
        <v>0.68303914044512659</v>
      </c>
      <c r="E22" s="2">
        <f>'МБОУ СОШ № 1'!E22+'МБОУ СОШ № 2'!E22+Гимназия!E22+'МБОУ СОШ № 4 '!E22+'МБОУ СОШ п. Пионерский'!E22+'МБОУ СОШ п. Малиновский'!E22+'МБОУ СОШ п. Таежный'!E22+'МБОУ Алябьевская СОШ'!E22+'МБОУ СОШ п. Зеленоборск'!E22+'МБОУ СОШ п. Коммунистический'!E22+'МБОУ СОШ п. Агириш'!E22</f>
        <v>88</v>
      </c>
      <c r="F22" s="22">
        <f>E22/C27</f>
        <v>6.7536454336147356E-2</v>
      </c>
      <c r="G22" s="2">
        <f>'МБОУ СОШ № 1'!G22+'МБОУ СОШ № 2'!G22+Гимназия!G22+'МБОУ СОШ № 4 '!G22+'МБОУ СОШ п. Пионерский'!G22+'МБОУ СОШ п. Малиновский'!G22+'МБОУ СОШ п. Таежный'!G22+'МБОУ Алябьевская СОШ'!G22+'МБОУ СОШ п. Зеленоборск'!G22+'МБОУ СОШ п. Коммунистический'!G22+'МБОУ СОШ п. Агириш'!G22</f>
        <v>325</v>
      </c>
      <c r="H22" s="22">
        <f>G22/C27</f>
        <v>0.24942440521872603</v>
      </c>
    </row>
    <row r="23" spans="1:8" ht="60" x14ac:dyDescent="0.25">
      <c r="A23" s="36"/>
      <c r="B23" s="9" t="s">
        <v>27</v>
      </c>
      <c r="C23" s="2">
        <f>'МБОУ СОШ № 1'!C23+'МБОУ СОШ № 2'!C23+Гимназия!C23+'МБОУ СОШ № 4 '!C23+'МБОУ СОШ п. Пионерский'!C23+'МБОУ СОШ п. Малиновский'!C23+'МБОУ СОШ п. Таежный'!C23+'МБОУ Алябьевская СОШ'!C23+'МБОУ СОШ п. Зеленоборск'!C23+'МБОУ СОШ п. Коммунистический'!C23+'МБОУ СОШ п. Агириш'!C23</f>
        <v>1110</v>
      </c>
      <c r="D23" s="22">
        <f>C23/C27</f>
        <v>0.85188027628549501</v>
      </c>
      <c r="E23" s="2">
        <f>'МБОУ СОШ № 1'!E23+'МБОУ СОШ № 2'!E23+Гимназия!E23+'МБОУ СОШ № 4 '!E23+'МБОУ СОШ п. Пионерский'!E23+'МБОУ СОШ п. Малиновский'!E23+'МБОУ СОШ п. Таежный'!E23+'МБОУ Алябьевская СОШ'!E23+'МБОУ СОШ п. Зеленоборск'!E23+'МБОУ СОШ п. Коммунистический'!E23+'МБОУ СОШ п. Агириш'!E23</f>
        <v>41</v>
      </c>
      <c r="F23" s="22">
        <f>E23/C27</f>
        <v>3.1465848042977744E-2</v>
      </c>
      <c r="G23" s="2">
        <f>'МБОУ СОШ № 1'!G23+'МБОУ СОШ № 2'!G23+Гимназия!G23+'МБОУ СОШ № 4 '!G23+'МБОУ СОШ п. Пионерский'!G23+'МБОУ СОШ п. Малиновский'!G23+'МБОУ СОШ п. Таежный'!G23+'МБОУ Алябьевская СОШ'!G23+'МБОУ СОШ п. Зеленоборск'!G23+'МБОУ СОШ п. Коммунистический'!G23+'МБОУ СОШ п. Агириш'!G23</f>
        <v>152</v>
      </c>
      <c r="H23" s="22">
        <f>G23/C27</f>
        <v>0.11665387567152724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0.78618572524942443</v>
      </c>
      <c r="E24" s="22"/>
      <c r="F24" s="22">
        <f t="shared" ref="F24:H24" si="3">AVERAGE(F19:F23)</f>
        <v>5.9861857252494245E-2</v>
      </c>
      <c r="G24" s="22"/>
      <c r="H24" s="22">
        <f t="shared" si="3"/>
        <v>0.15395241749808136</v>
      </c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s="1" customFormat="1" x14ac:dyDescent="0.25">
      <c r="A26" s="4"/>
      <c r="B26" s="19" t="s">
        <v>39</v>
      </c>
      <c r="C26" s="4">
        <f>SUM('МБОУ СОШ п. Агириш'!C26,'МБОУ СОШ п. Коммунистический'!C26,'МБОУ СОШ п. Зеленоборск'!C26,'МБОУ Алябьевская СОШ'!C26,'МБОУ СОШ п. Таежный'!C26,'МБОУ СОШ п. Малиновский'!C26,'МБОУ СОШ п. Пионерский'!C26,'МБОУ СОШ № 4 '!C26,Гимназия!C26,'МБОУ СОШ № 2'!C26,'МБОУ СОШ № 1'!C26)</f>
        <v>6324</v>
      </c>
      <c r="D26" s="4"/>
      <c r="E26" s="4"/>
      <c r="F26" s="4"/>
      <c r="G26" s="4"/>
      <c r="H26" s="4"/>
    </row>
    <row r="27" spans="1:8" x14ac:dyDescent="0.25">
      <c r="A27" s="4"/>
      <c r="B27" s="8" t="s">
        <v>37</v>
      </c>
      <c r="C27" s="4">
        <f>SUM('МБОУ СОШ п. Агириш'!C27,'МБОУ СОШ п. Коммунистический'!C27,'МБОУ СОШ п. Зеленоборск'!C27,'МБОУ Алябьевская СОШ'!C27,'МБОУ СОШ п. Таежный'!C27,'МБОУ СОШ п. Малиновский'!C27,'МБОУ СОШ п. Пионерский'!C27,'МБОУ СОШ № 4 '!C27,Гимназия!C27,'МБОУ СОШ № 2'!C27,'МБОУ СОШ № 1'!C27)</f>
        <v>1303</v>
      </c>
      <c r="D27" s="4"/>
      <c r="E27" s="4"/>
      <c r="F27" s="4"/>
      <c r="G27" s="4"/>
      <c r="H27" s="4"/>
    </row>
    <row r="28" spans="1:8" ht="30" x14ac:dyDescent="0.25">
      <c r="A28" s="4"/>
      <c r="B28" s="13" t="s">
        <v>40</v>
      </c>
      <c r="C28" s="23">
        <f>C27/C26</f>
        <v>0.20604048070841241</v>
      </c>
      <c r="D28" s="4"/>
      <c r="E28" s="4"/>
      <c r="F28" s="4"/>
      <c r="G28" s="4"/>
      <c r="H28" s="4"/>
    </row>
    <row r="29" spans="1:8" ht="30" x14ac:dyDescent="0.25">
      <c r="A29" s="4"/>
      <c r="B29" s="13" t="s">
        <v>38</v>
      </c>
      <c r="C29" s="23">
        <f>AVERAGE(D24,D18,D12,D9)</f>
        <v>0.7582086475583999</v>
      </c>
      <c r="D29" s="4"/>
      <c r="E29" s="4"/>
      <c r="F29" s="4"/>
      <c r="G29" s="4"/>
      <c r="H29" s="4"/>
    </row>
    <row r="30" spans="1:8" ht="30" x14ac:dyDescent="0.25">
      <c r="A30" s="4"/>
      <c r="B30" s="13" t="s">
        <v>35</v>
      </c>
      <c r="C30" s="23">
        <f>AVERAGE(F24,F18,F12,F9)</f>
        <v>7.6612775349955281E-2</v>
      </c>
      <c r="D30" s="4"/>
      <c r="E30" s="4"/>
      <c r="F30" s="4"/>
      <c r="G30" s="4"/>
      <c r="H30" s="4"/>
    </row>
    <row r="31" spans="1:8" ht="30" x14ac:dyDescent="0.25">
      <c r="A31" s="4"/>
      <c r="B31" s="13" t="s">
        <v>36</v>
      </c>
      <c r="C31" s="23">
        <f>AVERAGE(H24,H18,H12,H9)</f>
        <v>0.16517857709164485</v>
      </c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ht="15.75" x14ac:dyDescent="0.25">
      <c r="A33" s="4"/>
      <c r="B33" s="15"/>
      <c r="C33" s="16"/>
      <c r="D33" s="16"/>
      <c r="E33" s="16"/>
      <c r="F33" s="16"/>
      <c r="G33" s="16"/>
      <c r="H33" s="16"/>
    </row>
  </sheetData>
  <mergeCells count="8">
    <mergeCell ref="A19:A23"/>
    <mergeCell ref="A10:A11"/>
    <mergeCell ref="A13:A17"/>
    <mergeCell ref="A1:H1"/>
    <mergeCell ref="C2:D2"/>
    <mergeCell ref="E2:F2"/>
    <mergeCell ref="G2:H2"/>
    <mergeCell ref="A3:A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4" workbookViewId="0">
      <selection activeCell="O13" sqref="O13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44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91</v>
      </c>
      <c r="D4" s="22">
        <f>C4/C27</f>
        <v>0.93814432989690721</v>
      </c>
      <c r="E4" s="2">
        <v>0</v>
      </c>
      <c r="F4" s="22">
        <f>E4/C27</f>
        <v>0</v>
      </c>
      <c r="G4" s="2">
        <v>6</v>
      </c>
      <c r="H4" s="22">
        <f>G4/C27</f>
        <v>6.1855670103092786E-2</v>
      </c>
    </row>
    <row r="5" spans="1:10" ht="45" x14ac:dyDescent="0.25">
      <c r="A5" s="35"/>
      <c r="B5" s="6" t="s">
        <v>5</v>
      </c>
      <c r="C5" s="2">
        <f>C27-E5-G5</f>
        <v>85</v>
      </c>
      <c r="D5" s="22">
        <f>C5/C27</f>
        <v>0.87628865979381443</v>
      </c>
      <c r="E5" s="2">
        <v>2</v>
      </c>
      <c r="F5" s="22">
        <f>E5/C27</f>
        <v>2.0618556701030927E-2</v>
      </c>
      <c r="G5" s="2">
        <v>10</v>
      </c>
      <c r="H5" s="22">
        <f>G5/C27</f>
        <v>0.10309278350515463</v>
      </c>
    </row>
    <row r="6" spans="1:10" ht="45" x14ac:dyDescent="0.25">
      <c r="A6" s="35"/>
      <c r="B6" s="6" t="s">
        <v>6</v>
      </c>
      <c r="C6" s="2">
        <f>C27-E6-G6</f>
        <v>89</v>
      </c>
      <c r="D6" s="22">
        <f>C6/C27</f>
        <v>0.91752577319587625</v>
      </c>
      <c r="E6" s="2">
        <v>1</v>
      </c>
      <c r="F6" s="22">
        <f>E6/C27</f>
        <v>1.0309278350515464E-2</v>
      </c>
      <c r="G6" s="2">
        <v>7</v>
      </c>
      <c r="H6" s="22">
        <f>G6/C27</f>
        <v>7.2164948453608241E-2</v>
      </c>
    </row>
    <row r="7" spans="1:10" ht="30" x14ac:dyDescent="0.25">
      <c r="A7" s="35"/>
      <c r="B7" s="6" t="s">
        <v>7</v>
      </c>
      <c r="C7" s="2">
        <f>C27-E7-G7</f>
        <v>88</v>
      </c>
      <c r="D7" s="22">
        <f>C7/C27</f>
        <v>0.90721649484536082</v>
      </c>
      <c r="E7" s="2">
        <v>1</v>
      </c>
      <c r="F7" s="22">
        <f>E7/C27</f>
        <v>1.0309278350515464E-2</v>
      </c>
      <c r="G7" s="2">
        <v>8</v>
      </c>
      <c r="H7" s="22">
        <f>G7/C27</f>
        <v>8.247422680412371E-2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78</v>
      </c>
      <c r="D8" s="22">
        <f>C8/C27</f>
        <v>0.80412371134020622</v>
      </c>
      <c r="E8" s="2">
        <v>8</v>
      </c>
      <c r="F8" s="22">
        <f>E8/C27</f>
        <v>8.247422680412371E-2</v>
      </c>
      <c r="G8" s="2">
        <v>11</v>
      </c>
      <c r="H8" s="22">
        <f>G8/C27</f>
        <v>0.1134020618556701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0.88865979381443305</v>
      </c>
      <c r="E9" s="22"/>
      <c r="F9" s="22">
        <f t="shared" ref="F9:H9" si="0">AVERAGE(F4:F8)</f>
        <v>2.4742268041237116E-2</v>
      </c>
      <c r="G9" s="22"/>
      <c r="H9" s="22">
        <f t="shared" si="0"/>
        <v>8.6597938144329895E-2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95</v>
      </c>
      <c r="D10" s="22">
        <f>C10/C27</f>
        <v>0.97938144329896903</v>
      </c>
      <c r="E10" s="2">
        <v>0</v>
      </c>
      <c r="F10" s="22">
        <f>E10/C27</f>
        <v>0</v>
      </c>
      <c r="G10" s="2">
        <v>2</v>
      </c>
      <c r="H10" s="22">
        <f>G10/C27</f>
        <v>2.0618556701030927E-2</v>
      </c>
    </row>
    <row r="11" spans="1:10" ht="30" x14ac:dyDescent="0.25">
      <c r="A11" s="36"/>
      <c r="B11" s="6" t="s">
        <v>12</v>
      </c>
      <c r="C11" s="2">
        <f>C27-E11-G11</f>
        <v>94</v>
      </c>
      <c r="D11" s="22">
        <f>C11/C27</f>
        <v>0.96907216494845361</v>
      </c>
      <c r="E11" s="2">
        <v>1</v>
      </c>
      <c r="F11" s="22">
        <f>E11/C27</f>
        <v>1.0309278350515464E-2</v>
      </c>
      <c r="G11" s="2">
        <v>2</v>
      </c>
      <c r="H11" s="22">
        <f>G11/C27</f>
        <v>2.0618556701030927E-2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0.97422680412371132</v>
      </c>
      <c r="E12" s="22"/>
      <c r="F12" s="22">
        <f t="shared" ref="F12:H12" si="1">AVERAGE(F10:F11)</f>
        <v>5.1546391752577319E-3</v>
      </c>
      <c r="G12" s="22"/>
      <c r="H12" s="22">
        <f t="shared" si="1"/>
        <v>2.0618556701030927E-2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91</v>
      </c>
      <c r="D13" s="22">
        <f>C13/C27</f>
        <v>0.93814432989690721</v>
      </c>
      <c r="E13" s="2">
        <v>0</v>
      </c>
      <c r="F13" s="22">
        <f>E13/C27</f>
        <v>0</v>
      </c>
      <c r="G13" s="2">
        <v>6</v>
      </c>
      <c r="H13" s="22">
        <f>G13/C27</f>
        <v>6.1855670103092786E-2</v>
      </c>
    </row>
    <row r="14" spans="1:10" ht="45" x14ac:dyDescent="0.25">
      <c r="A14" s="41"/>
      <c r="B14" s="6" t="s">
        <v>15</v>
      </c>
      <c r="C14" s="2">
        <f>C27-E14-G14</f>
        <v>78</v>
      </c>
      <c r="D14" s="22">
        <f>C14/C27</f>
        <v>0.80412371134020622</v>
      </c>
      <c r="E14" s="2">
        <v>2</v>
      </c>
      <c r="F14" s="22">
        <f>E14/C27</f>
        <v>2.0618556701030927E-2</v>
      </c>
      <c r="G14" s="2">
        <v>17</v>
      </c>
      <c r="H14" s="22">
        <f>G14/C27</f>
        <v>0.17525773195876287</v>
      </c>
    </row>
    <row r="15" spans="1:10" ht="30" x14ac:dyDescent="0.25">
      <c r="A15" s="41"/>
      <c r="B15" s="6" t="s">
        <v>16</v>
      </c>
      <c r="C15" s="2">
        <f>C27-E15-G15</f>
        <v>93</v>
      </c>
      <c r="D15" s="22">
        <f>C15/C27</f>
        <v>0.95876288659793818</v>
      </c>
      <c r="E15" s="2">
        <v>0</v>
      </c>
      <c r="F15" s="22">
        <f>E15/C27</f>
        <v>0</v>
      </c>
      <c r="G15" s="2">
        <v>4</v>
      </c>
      <c r="H15" s="22">
        <f>G15/C27</f>
        <v>4.1237113402061855E-2</v>
      </c>
    </row>
    <row r="16" spans="1:10" ht="45" x14ac:dyDescent="0.25">
      <c r="A16" s="41"/>
      <c r="B16" s="6" t="s">
        <v>18</v>
      </c>
      <c r="C16" s="2"/>
      <c r="D16" s="22"/>
      <c r="E16" s="2"/>
      <c r="F16" s="22"/>
      <c r="G16" s="2"/>
      <c r="H16" s="22"/>
      <c r="I16" s="1" t="s">
        <v>104</v>
      </c>
    </row>
    <row r="17" spans="1:8" ht="30" x14ac:dyDescent="0.25">
      <c r="A17" s="42"/>
      <c r="B17" s="6" t="s">
        <v>17</v>
      </c>
      <c r="C17" s="2">
        <f>C27-E17-G17</f>
        <v>81</v>
      </c>
      <c r="D17" s="22">
        <f>C17/C27</f>
        <v>0.83505154639175261</v>
      </c>
      <c r="E17" s="2">
        <v>8</v>
      </c>
      <c r="F17" s="22">
        <f>E17/C27</f>
        <v>8.247422680412371E-2</v>
      </c>
      <c r="G17" s="2">
        <v>8</v>
      </c>
      <c r="H17" s="22">
        <f>G17/C27</f>
        <v>8.247422680412371E-2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0.88402061855670111</v>
      </c>
      <c r="E18" s="22"/>
      <c r="F18" s="22">
        <f t="shared" ref="F18:H18" si="2">AVERAGE(F13:F17)</f>
        <v>2.5773195876288658E-2</v>
      </c>
      <c r="G18" s="22"/>
      <c r="H18" s="22">
        <f t="shared" si="2"/>
        <v>9.0206185567010308E-2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91</v>
      </c>
      <c r="D19" s="22">
        <f>C19/C27</f>
        <v>0.93814432989690721</v>
      </c>
      <c r="E19" s="2">
        <v>3</v>
      </c>
      <c r="F19" s="22">
        <f>E19/C27</f>
        <v>3.0927835051546393E-2</v>
      </c>
      <c r="G19" s="2">
        <v>3</v>
      </c>
      <c r="H19" s="22">
        <f>G19/C27</f>
        <v>3.0927835051546393E-2</v>
      </c>
    </row>
    <row r="20" spans="1:8" ht="45" x14ac:dyDescent="0.25">
      <c r="A20" s="35"/>
      <c r="B20" s="6" t="s">
        <v>21</v>
      </c>
      <c r="C20" s="2">
        <f>C27-E20-G20</f>
        <v>94</v>
      </c>
      <c r="D20" s="22">
        <f>C20/C27</f>
        <v>0.96907216494845361</v>
      </c>
      <c r="E20" s="2">
        <v>0</v>
      </c>
      <c r="F20" s="22">
        <f>E20/C27</f>
        <v>0</v>
      </c>
      <c r="G20" s="2">
        <v>3</v>
      </c>
      <c r="H20" s="22">
        <f>G20/C27</f>
        <v>3.0927835051546393E-2</v>
      </c>
    </row>
    <row r="21" spans="1:8" ht="45" x14ac:dyDescent="0.25">
      <c r="A21" s="35"/>
      <c r="B21" s="6" t="s">
        <v>22</v>
      </c>
      <c r="C21" s="2">
        <f>C27-E21-G21</f>
        <v>75</v>
      </c>
      <c r="D21" s="22">
        <f>C21/C27</f>
        <v>0.77319587628865982</v>
      </c>
      <c r="E21" s="2">
        <v>2</v>
      </c>
      <c r="F21" s="22">
        <f>E21/C27</f>
        <v>2.0618556701030927E-2</v>
      </c>
      <c r="G21" s="2">
        <v>20</v>
      </c>
      <c r="H21" s="22">
        <f>G21/C27</f>
        <v>0.20618556701030927</v>
      </c>
    </row>
    <row r="22" spans="1:8" ht="45" x14ac:dyDescent="0.25">
      <c r="A22" s="35"/>
      <c r="B22" s="6" t="s">
        <v>26</v>
      </c>
      <c r="C22" s="2">
        <f>C27-E22-G22</f>
        <v>72</v>
      </c>
      <c r="D22" s="22">
        <f>C22/C27</f>
        <v>0.74226804123711343</v>
      </c>
      <c r="E22" s="2">
        <v>2</v>
      </c>
      <c r="F22" s="22">
        <f>E22/C27</f>
        <v>2.0618556701030927E-2</v>
      </c>
      <c r="G22" s="2">
        <v>23</v>
      </c>
      <c r="H22" s="22">
        <f>G22/C27</f>
        <v>0.23711340206185566</v>
      </c>
    </row>
    <row r="23" spans="1:8" ht="45" x14ac:dyDescent="0.25">
      <c r="A23" s="36"/>
      <c r="B23" s="9" t="s">
        <v>27</v>
      </c>
      <c r="C23" s="2">
        <f>C27-E23-G23</f>
        <v>89</v>
      </c>
      <c r="D23" s="22">
        <f>C23/C27</f>
        <v>0.91752577319587625</v>
      </c>
      <c r="E23" s="2">
        <v>1</v>
      </c>
      <c r="F23" s="22">
        <f>E23/C27</f>
        <v>1.0309278350515464E-2</v>
      </c>
      <c r="G23" s="2">
        <v>7</v>
      </c>
      <c r="H23" s="22">
        <f>G23/C27</f>
        <v>7.2164948453608241E-2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0.86804123711340198</v>
      </c>
      <c r="E24" s="22"/>
      <c r="F24" s="22">
        <f t="shared" ref="F24:H24" si="3">AVERAGE(F19:F23)</f>
        <v>1.6494845360824743E-2</v>
      </c>
      <c r="G24" s="22"/>
      <c r="H24" s="22">
        <f t="shared" si="3"/>
        <v>0.11546391752577319</v>
      </c>
    </row>
    <row r="26" spans="1:8" x14ac:dyDescent="0.25">
      <c r="B26" s="19" t="s">
        <v>32</v>
      </c>
      <c r="C26" s="4">
        <v>1223</v>
      </c>
    </row>
    <row r="27" spans="1:8" x14ac:dyDescent="0.25">
      <c r="B27" s="8" t="s">
        <v>31</v>
      </c>
      <c r="C27" s="4">
        <v>97</v>
      </c>
    </row>
    <row r="28" spans="1:8" ht="30" x14ac:dyDescent="0.25">
      <c r="B28" s="13" t="s">
        <v>33</v>
      </c>
      <c r="C28" s="23">
        <f>C27/C26</f>
        <v>7.9313164349959123E-2</v>
      </c>
    </row>
    <row r="29" spans="1:8" ht="30" x14ac:dyDescent="0.25">
      <c r="B29" s="13" t="s">
        <v>34</v>
      </c>
      <c r="C29" s="23">
        <f>AVERAGE(D24,D18,D12,D9)</f>
        <v>0.90373711340206186</v>
      </c>
    </row>
    <row r="30" spans="1:8" ht="30" x14ac:dyDescent="0.25">
      <c r="B30" s="13" t="s">
        <v>35</v>
      </c>
      <c r="C30" s="23">
        <f>AVERAGE(AVERAGE(F24,F18,F9,F12))</f>
        <v>1.8041237113402064E-2</v>
      </c>
    </row>
    <row r="31" spans="1:8" ht="30" x14ac:dyDescent="0.25">
      <c r="B31" s="12" t="s">
        <v>36</v>
      </c>
      <c r="C31" s="23">
        <f>AVERAGE(H24,H18,H12,H9)</f>
        <v>7.8221649484536082E-2</v>
      </c>
    </row>
    <row r="32" spans="1:8" x14ac:dyDescent="0.25">
      <c r="B32" s="1"/>
    </row>
    <row r="33" spans="1:8" ht="15.75" x14ac:dyDescent="0.25">
      <c r="A33" s="1"/>
      <c r="B33" s="15" t="s">
        <v>30</v>
      </c>
      <c r="C33" s="1"/>
      <c r="D33" s="1"/>
      <c r="E33" s="1"/>
      <c r="F33" s="1"/>
      <c r="G33" s="1"/>
      <c r="H33" s="1"/>
    </row>
    <row r="34" spans="1:8" x14ac:dyDescent="0.25">
      <c r="A34" s="1">
        <v>1</v>
      </c>
      <c r="B34" s="30" t="s">
        <v>88</v>
      </c>
      <c r="C34" s="24"/>
      <c r="D34" s="24"/>
      <c r="E34" s="24"/>
      <c r="F34" s="24"/>
      <c r="G34" s="24"/>
      <c r="H34" s="24"/>
    </row>
    <row r="35" spans="1:8" x14ac:dyDescent="0.25">
      <c r="A35" s="4">
        <v>2</v>
      </c>
      <c r="B35" s="30" t="s">
        <v>89</v>
      </c>
    </row>
    <row r="36" spans="1:8" x14ac:dyDescent="0.25">
      <c r="A36" s="1">
        <v>3</v>
      </c>
      <c r="B36" s="30" t="s">
        <v>90</v>
      </c>
    </row>
    <row r="37" spans="1:8" x14ac:dyDescent="0.25">
      <c r="A37" s="4">
        <v>4</v>
      </c>
      <c r="B37" s="30" t="s">
        <v>91</v>
      </c>
    </row>
    <row r="38" spans="1:8" x14ac:dyDescent="0.25">
      <c r="A38" s="1">
        <v>5</v>
      </c>
      <c r="B38" s="30" t="s">
        <v>92</v>
      </c>
    </row>
    <row r="39" spans="1:8" x14ac:dyDescent="0.25">
      <c r="A39" s="4">
        <v>6</v>
      </c>
      <c r="B39" s="30" t="s">
        <v>93</v>
      </c>
    </row>
    <row r="40" spans="1:8" x14ac:dyDescent="0.25">
      <c r="A40" s="1">
        <v>7</v>
      </c>
      <c r="B40" s="30" t="s">
        <v>94</v>
      </c>
    </row>
    <row r="41" spans="1:8" x14ac:dyDescent="0.25">
      <c r="A41" s="4">
        <v>8</v>
      </c>
      <c r="B41" s="30" t="s">
        <v>95</v>
      </c>
    </row>
    <row r="42" spans="1:8" x14ac:dyDescent="0.25">
      <c r="A42" s="1">
        <v>9</v>
      </c>
      <c r="B42" s="30" t="s">
        <v>96</v>
      </c>
    </row>
    <row r="43" spans="1:8" x14ac:dyDescent="0.25">
      <c r="A43" s="4">
        <v>10</v>
      </c>
      <c r="B43" s="30" t="s">
        <v>97</v>
      </c>
    </row>
    <row r="44" spans="1:8" x14ac:dyDescent="0.25">
      <c r="A44" s="1">
        <v>11</v>
      </c>
      <c r="B44" s="30" t="s">
        <v>98</v>
      </c>
    </row>
    <row r="45" spans="1:8" x14ac:dyDescent="0.25">
      <c r="A45" s="4">
        <v>12</v>
      </c>
      <c r="B45" s="30" t="s">
        <v>99</v>
      </c>
    </row>
    <row r="46" spans="1:8" x14ac:dyDescent="0.25">
      <c r="A46" s="1">
        <v>13</v>
      </c>
      <c r="B46" s="30" t="s">
        <v>100</v>
      </c>
    </row>
    <row r="47" spans="1:8" x14ac:dyDescent="0.25">
      <c r="A47" s="4">
        <v>14</v>
      </c>
      <c r="B47" s="30" t="s">
        <v>101</v>
      </c>
    </row>
    <row r="48" spans="1:8" x14ac:dyDescent="0.25">
      <c r="A48" s="1">
        <v>15</v>
      </c>
      <c r="B48" s="30" t="s">
        <v>102</v>
      </c>
    </row>
    <row r="49" spans="1:2" x14ac:dyDescent="0.25">
      <c r="A49" s="4">
        <v>16</v>
      </c>
      <c r="B49" s="30" t="s">
        <v>103</v>
      </c>
    </row>
  </sheetData>
  <mergeCells count="8">
    <mergeCell ref="A19:A23"/>
    <mergeCell ref="A13:A17"/>
    <mergeCell ref="A10:A11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4" workbookViewId="0">
      <selection activeCell="F30" sqref="F30"/>
    </sheetView>
  </sheetViews>
  <sheetFormatPr defaultRowHeight="15" x14ac:dyDescent="0.25"/>
  <cols>
    <col min="1" max="1" width="9.140625" style="4"/>
    <col min="2" max="2" width="51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45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158</v>
      </c>
      <c r="D4" s="22">
        <f>C4/C27</f>
        <v>0.86338797814207646</v>
      </c>
      <c r="E4" s="2">
        <v>8</v>
      </c>
      <c r="F4" s="22">
        <f>E4/C27</f>
        <v>4.3715846994535519E-2</v>
      </c>
      <c r="G4" s="2">
        <v>17</v>
      </c>
      <c r="H4" s="22">
        <f>G4/C27</f>
        <v>9.2896174863387984E-2</v>
      </c>
    </row>
    <row r="5" spans="1:10" ht="45" x14ac:dyDescent="0.25">
      <c r="A5" s="35"/>
      <c r="B5" s="6" t="s">
        <v>5</v>
      </c>
      <c r="C5" s="2">
        <f>C27-E5-G5</f>
        <v>149</v>
      </c>
      <c r="D5" s="22">
        <f>C5/C27</f>
        <v>0.81420765027322406</v>
      </c>
      <c r="E5" s="2">
        <v>8</v>
      </c>
      <c r="F5" s="22">
        <f>E5/C27</f>
        <v>4.3715846994535519E-2</v>
      </c>
      <c r="G5" s="2">
        <v>26</v>
      </c>
      <c r="H5" s="22">
        <f>G5/C27</f>
        <v>0.14207650273224043</v>
      </c>
    </row>
    <row r="6" spans="1:10" ht="45" x14ac:dyDescent="0.25">
      <c r="A6" s="35"/>
      <c r="B6" s="6" t="s">
        <v>6</v>
      </c>
      <c r="C6" s="2">
        <f>C27-E6-G6</f>
        <v>149</v>
      </c>
      <c r="D6" s="22">
        <f>C6/C27</f>
        <v>0.81420765027322406</v>
      </c>
      <c r="E6" s="2">
        <v>13</v>
      </c>
      <c r="F6" s="22">
        <f>E6/C27</f>
        <v>7.1038251366120214E-2</v>
      </c>
      <c r="G6" s="2">
        <v>21</v>
      </c>
      <c r="H6" s="22">
        <f>G6/C27</f>
        <v>0.11475409836065574</v>
      </c>
    </row>
    <row r="7" spans="1:10" x14ac:dyDescent="0.25">
      <c r="A7" s="35"/>
      <c r="B7" s="6" t="s">
        <v>7</v>
      </c>
      <c r="C7" s="2">
        <f>C27-E7-G7</f>
        <v>154</v>
      </c>
      <c r="D7" s="22">
        <f>C7/C27</f>
        <v>0.84153005464480879</v>
      </c>
      <c r="E7" s="2">
        <v>7</v>
      </c>
      <c r="F7" s="22">
        <f>E7/C27</f>
        <v>3.825136612021858E-2</v>
      </c>
      <c r="G7" s="2">
        <v>22</v>
      </c>
      <c r="H7" s="22">
        <f>G7/C27</f>
        <v>0.12021857923497267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125</v>
      </c>
      <c r="D8" s="22">
        <f>C8/C27</f>
        <v>0.68306010928961747</v>
      </c>
      <c r="E8" s="2">
        <v>21</v>
      </c>
      <c r="F8" s="22">
        <f>E8/C27</f>
        <v>0.11475409836065574</v>
      </c>
      <c r="G8" s="2">
        <v>37</v>
      </c>
      <c r="H8" s="22">
        <f>G8/C27</f>
        <v>0.20218579234972678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0.80327868852459017</v>
      </c>
      <c r="E9" s="22"/>
      <c r="F9" s="22">
        <f t="shared" ref="F9:H9" si="0">AVERAGE(F4:F8)</f>
        <v>6.2295081967213117E-2</v>
      </c>
      <c r="G9" s="22"/>
      <c r="H9" s="22">
        <f t="shared" si="0"/>
        <v>0.13442622950819672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159</v>
      </c>
      <c r="D10" s="22">
        <f>C10/C27</f>
        <v>0.86885245901639341</v>
      </c>
      <c r="E10" s="2">
        <v>5</v>
      </c>
      <c r="F10" s="22">
        <f>E10/C27</f>
        <v>2.7322404371584699E-2</v>
      </c>
      <c r="G10" s="2">
        <v>19</v>
      </c>
      <c r="H10" s="22">
        <f>G10/C27</f>
        <v>0.10382513661202186</v>
      </c>
    </row>
    <row r="11" spans="1:10" ht="30" x14ac:dyDescent="0.25">
      <c r="A11" s="36"/>
      <c r="B11" s="6" t="s">
        <v>12</v>
      </c>
      <c r="C11" s="2">
        <f>C27-E11-G11</f>
        <v>152</v>
      </c>
      <c r="D11" s="22">
        <f>C11/C27</f>
        <v>0.8306010928961749</v>
      </c>
      <c r="E11" s="2">
        <v>4</v>
      </c>
      <c r="F11" s="22">
        <f>E11/C27</f>
        <v>2.185792349726776E-2</v>
      </c>
      <c r="G11" s="2">
        <v>27</v>
      </c>
      <c r="H11" s="22">
        <f>G11/C27</f>
        <v>0.14754098360655737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0.8497267759562841</v>
      </c>
      <c r="E12" s="22"/>
      <c r="F12" s="22">
        <f t="shared" ref="F12:H12" si="1">AVERAGE(F10:F11)</f>
        <v>2.4590163934426229E-2</v>
      </c>
      <c r="G12" s="22"/>
      <c r="H12" s="22">
        <f t="shared" si="1"/>
        <v>0.12568306010928962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146</v>
      </c>
      <c r="D13" s="22">
        <f>C13/C27</f>
        <v>0.79781420765027322</v>
      </c>
      <c r="E13" s="2">
        <v>7</v>
      </c>
      <c r="F13" s="22">
        <f>E13/C27</f>
        <v>3.825136612021858E-2</v>
      </c>
      <c r="G13" s="2">
        <v>30</v>
      </c>
      <c r="H13" s="22">
        <f>G13/C27</f>
        <v>0.16393442622950818</v>
      </c>
    </row>
    <row r="14" spans="1:10" ht="45" x14ac:dyDescent="0.25">
      <c r="A14" s="41"/>
      <c r="B14" s="6" t="s">
        <v>15</v>
      </c>
      <c r="C14" s="2">
        <f>C27-E14-G14</f>
        <v>137</v>
      </c>
      <c r="D14" s="22">
        <f>C14/C27</f>
        <v>0.74863387978142082</v>
      </c>
      <c r="E14" s="2">
        <v>13</v>
      </c>
      <c r="F14" s="22">
        <f>E14/C27</f>
        <v>7.1038251366120214E-2</v>
      </c>
      <c r="G14" s="2">
        <v>33</v>
      </c>
      <c r="H14" s="22">
        <f>G14/C27</f>
        <v>0.18032786885245902</v>
      </c>
    </row>
    <row r="15" spans="1:10" ht="30" x14ac:dyDescent="0.25">
      <c r="A15" s="41"/>
      <c r="B15" s="6" t="s">
        <v>16</v>
      </c>
      <c r="C15" s="2">
        <f>C27-E15-G15</f>
        <v>150</v>
      </c>
      <c r="D15" s="22">
        <f>C15/C27</f>
        <v>0.81967213114754101</v>
      </c>
      <c r="E15" s="2">
        <v>8</v>
      </c>
      <c r="F15" s="22">
        <f>E15/C27</f>
        <v>4.3715846994535519E-2</v>
      </c>
      <c r="G15" s="2">
        <v>25</v>
      </c>
      <c r="H15" s="22">
        <f>G15/C27</f>
        <v>0.13661202185792351</v>
      </c>
    </row>
    <row r="16" spans="1:10" ht="45" x14ac:dyDescent="0.25">
      <c r="A16" s="41"/>
      <c r="B16" s="6" t="s">
        <v>18</v>
      </c>
      <c r="C16" s="2">
        <v>25</v>
      </c>
      <c r="D16" s="22">
        <f>C16/40</f>
        <v>0.625</v>
      </c>
      <c r="E16" s="2">
        <v>3</v>
      </c>
      <c r="F16" s="22">
        <f>E16/40</f>
        <v>7.4999999999999997E-2</v>
      </c>
      <c r="G16" s="2">
        <v>12</v>
      </c>
      <c r="H16" s="22">
        <f>G16/40</f>
        <v>0.3</v>
      </c>
      <c r="I16" s="1" t="s">
        <v>134</v>
      </c>
    </row>
    <row r="17" spans="1:8" ht="30" x14ac:dyDescent="0.25">
      <c r="A17" s="42"/>
      <c r="B17" s="6" t="s">
        <v>17</v>
      </c>
      <c r="C17" s="2">
        <f>C27-E17-G17</f>
        <v>132</v>
      </c>
      <c r="D17" s="22">
        <f>C17/C27</f>
        <v>0.72131147540983609</v>
      </c>
      <c r="E17" s="2">
        <v>34</v>
      </c>
      <c r="F17" s="22">
        <f>E17/C27</f>
        <v>0.18579234972677597</v>
      </c>
      <c r="G17" s="2">
        <v>17</v>
      </c>
      <c r="H17" s="22">
        <f>G17/C27</f>
        <v>9.2896174863387984E-2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0.74248633879781423</v>
      </c>
      <c r="E18" s="22"/>
      <c r="F18" s="22">
        <f t="shared" ref="F18:H18" si="2">AVERAGE(F13:F17)</f>
        <v>8.2759562841530049E-2</v>
      </c>
      <c r="G18" s="22"/>
      <c r="H18" s="22">
        <f t="shared" si="2"/>
        <v>0.17475409836065572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167</v>
      </c>
      <c r="D19" s="22">
        <f>C19/C27</f>
        <v>0.91256830601092898</v>
      </c>
      <c r="E19" s="2">
        <v>8</v>
      </c>
      <c r="F19" s="22">
        <f>E19/C27</f>
        <v>4.3715846994535519E-2</v>
      </c>
      <c r="G19" s="2">
        <v>8</v>
      </c>
      <c r="H19" s="22">
        <f>G19/C27</f>
        <v>4.3715846994535519E-2</v>
      </c>
    </row>
    <row r="20" spans="1:8" ht="45" x14ac:dyDescent="0.25">
      <c r="A20" s="35"/>
      <c r="B20" s="6" t="s">
        <v>21</v>
      </c>
      <c r="C20" s="2">
        <f>C27-E20-G20</f>
        <v>156</v>
      </c>
      <c r="D20" s="22">
        <f>C20/C27</f>
        <v>0.85245901639344257</v>
      </c>
      <c r="E20" s="2">
        <v>10</v>
      </c>
      <c r="F20" s="22">
        <f>E20/C27</f>
        <v>5.4644808743169397E-2</v>
      </c>
      <c r="G20" s="2">
        <v>17</v>
      </c>
      <c r="H20" s="22">
        <f>G20/C27</f>
        <v>9.2896174863387984E-2</v>
      </c>
    </row>
    <row r="21" spans="1:8" ht="45" x14ac:dyDescent="0.25">
      <c r="A21" s="35"/>
      <c r="B21" s="6" t="s">
        <v>22</v>
      </c>
      <c r="C21" s="2">
        <f>C27-E21-G21</f>
        <v>140</v>
      </c>
      <c r="D21" s="22">
        <f>C21/C27</f>
        <v>0.76502732240437155</v>
      </c>
      <c r="E21" s="2">
        <v>10</v>
      </c>
      <c r="F21" s="22">
        <f>E21/C27</f>
        <v>5.4644808743169397E-2</v>
      </c>
      <c r="G21" s="2">
        <v>33</v>
      </c>
      <c r="H21" s="22">
        <f>G21/C27</f>
        <v>0.18032786885245902</v>
      </c>
    </row>
    <row r="22" spans="1:8" ht="45" x14ac:dyDescent="0.25">
      <c r="A22" s="35"/>
      <c r="B22" s="6" t="s">
        <v>26</v>
      </c>
      <c r="C22" s="2">
        <f>C27-E22-G22</f>
        <v>135</v>
      </c>
      <c r="D22" s="22">
        <f>C22/C27</f>
        <v>0.73770491803278693</v>
      </c>
      <c r="E22" s="2">
        <v>11</v>
      </c>
      <c r="F22" s="22">
        <f>E22/C27</f>
        <v>6.0109289617486336E-2</v>
      </c>
      <c r="G22" s="2">
        <v>37</v>
      </c>
      <c r="H22" s="22">
        <f>G22/C27</f>
        <v>0.20218579234972678</v>
      </c>
    </row>
    <row r="23" spans="1:8" ht="45" x14ac:dyDescent="0.25">
      <c r="A23" s="36"/>
      <c r="B23" s="9" t="s">
        <v>27</v>
      </c>
      <c r="C23" s="2">
        <f>C27-E23-G23</f>
        <v>160</v>
      </c>
      <c r="D23" s="22">
        <f>C23/C27</f>
        <v>0.87431693989071035</v>
      </c>
      <c r="E23" s="2">
        <v>4</v>
      </c>
      <c r="F23" s="22">
        <f>E23/C27</f>
        <v>2.185792349726776E-2</v>
      </c>
      <c r="G23" s="2">
        <v>19</v>
      </c>
      <c r="H23" s="22">
        <f>G23/C27</f>
        <v>0.10382513661202186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0.82841530054644807</v>
      </c>
      <c r="E24" s="22"/>
      <c r="F24" s="22">
        <f t="shared" ref="F24:H24" si="3">AVERAGE(F19:F23)</f>
        <v>4.6994535519125684E-2</v>
      </c>
      <c r="G24" s="22"/>
      <c r="H24" s="22">
        <f t="shared" si="3"/>
        <v>0.12459016393442623</v>
      </c>
    </row>
    <row r="26" spans="1:8" x14ac:dyDescent="0.25">
      <c r="B26" s="19" t="s">
        <v>32</v>
      </c>
      <c r="C26" s="4">
        <v>1258</v>
      </c>
    </row>
    <row r="27" spans="1:8" x14ac:dyDescent="0.25">
      <c r="B27" s="8" t="s">
        <v>31</v>
      </c>
      <c r="C27" s="4">
        <v>183</v>
      </c>
    </row>
    <row r="28" spans="1:8" ht="30" x14ac:dyDescent="0.25">
      <c r="B28" s="13" t="s">
        <v>33</v>
      </c>
      <c r="C28" s="23">
        <f>C27/C26</f>
        <v>0.14546899841017488</v>
      </c>
    </row>
    <row r="29" spans="1:8" ht="30" x14ac:dyDescent="0.25">
      <c r="B29" s="13" t="s">
        <v>34</v>
      </c>
      <c r="C29" s="23">
        <f>AVERAGE(D24,D18,D12,D9)</f>
        <v>0.80597677595628414</v>
      </c>
    </row>
    <row r="30" spans="1:8" ht="30" x14ac:dyDescent="0.25">
      <c r="B30" s="13" t="s">
        <v>35</v>
      </c>
      <c r="C30" s="23">
        <f>AVERAGE(AVERAGE(F24,F18,F9,F12))</f>
        <v>5.4159836065573772E-2</v>
      </c>
    </row>
    <row r="31" spans="1:8" ht="30" x14ac:dyDescent="0.25">
      <c r="B31" s="12" t="s">
        <v>36</v>
      </c>
      <c r="C31" s="23">
        <f>AVERAGE(H24,H18,H12,H9)</f>
        <v>0.13986338797814207</v>
      </c>
    </row>
    <row r="32" spans="1:8" x14ac:dyDescent="0.25">
      <c r="B32" s="1"/>
    </row>
    <row r="33" spans="1:8" ht="15.75" x14ac:dyDescent="0.25">
      <c r="A33" s="1"/>
      <c r="B33" s="15" t="s">
        <v>30</v>
      </c>
      <c r="C33" s="1"/>
      <c r="D33" s="1"/>
      <c r="E33" s="1"/>
      <c r="F33" s="1"/>
      <c r="G33" s="1"/>
      <c r="H33" s="1"/>
    </row>
    <row r="34" spans="1:8" ht="19.5" customHeight="1" x14ac:dyDescent="0.25">
      <c r="A34" s="4">
        <v>1</v>
      </c>
      <c r="B34" s="30" t="s">
        <v>105</v>
      </c>
      <c r="C34" s="32"/>
      <c r="D34" s="32"/>
      <c r="E34" s="32"/>
      <c r="F34" s="32"/>
      <c r="G34" s="32"/>
      <c r="H34" s="26"/>
    </row>
    <row r="35" spans="1:8" ht="17.25" customHeight="1" x14ac:dyDescent="0.25">
      <c r="A35" s="4">
        <v>2</v>
      </c>
      <c r="B35" s="30" t="s">
        <v>106</v>
      </c>
      <c r="C35" s="32"/>
      <c r="D35" s="32"/>
      <c r="E35" s="32"/>
      <c r="F35" s="32"/>
      <c r="G35" s="27"/>
      <c r="H35" s="27"/>
    </row>
    <row r="36" spans="1:8" x14ac:dyDescent="0.25">
      <c r="A36" s="4">
        <v>3</v>
      </c>
      <c r="B36" s="30" t="s">
        <v>107</v>
      </c>
      <c r="C36" s="27"/>
      <c r="D36" s="27"/>
      <c r="E36" s="27"/>
      <c r="F36" s="27"/>
      <c r="G36" s="27"/>
      <c r="H36" s="27"/>
    </row>
    <row r="37" spans="1:8" ht="19.5" customHeight="1" x14ac:dyDescent="0.25">
      <c r="A37" s="4">
        <v>4</v>
      </c>
      <c r="B37" s="30" t="s">
        <v>108</v>
      </c>
      <c r="C37" s="32"/>
      <c r="D37" s="32"/>
      <c r="E37" s="32"/>
      <c r="F37" s="32"/>
      <c r="G37" s="32"/>
      <c r="H37" s="32"/>
    </row>
    <row r="38" spans="1:8" ht="18" customHeight="1" x14ac:dyDescent="0.25">
      <c r="A38" s="4">
        <v>5</v>
      </c>
      <c r="B38" s="30" t="s">
        <v>109</v>
      </c>
      <c r="C38" s="32"/>
      <c r="D38" s="32"/>
      <c r="E38" s="32"/>
      <c r="F38" s="32"/>
      <c r="G38" s="32"/>
      <c r="H38" s="32"/>
    </row>
    <row r="39" spans="1:8" x14ac:dyDescent="0.25">
      <c r="A39" s="4">
        <v>6</v>
      </c>
      <c r="B39" s="30" t="s">
        <v>110</v>
      </c>
      <c r="C39" s="27"/>
      <c r="D39" s="27"/>
      <c r="E39" s="27"/>
      <c r="F39" s="27"/>
      <c r="G39" s="27"/>
      <c r="H39" s="27"/>
    </row>
    <row r="40" spans="1:8" x14ac:dyDescent="0.25">
      <c r="A40" s="4">
        <v>7</v>
      </c>
      <c r="B40" s="30" t="s">
        <v>42</v>
      </c>
      <c r="C40" s="27"/>
      <c r="D40" s="27"/>
      <c r="E40" s="27"/>
      <c r="F40" s="27"/>
      <c r="G40" s="27"/>
      <c r="H40" s="27"/>
    </row>
    <row r="41" spans="1:8" x14ac:dyDescent="0.25">
      <c r="A41" s="4">
        <v>8</v>
      </c>
      <c r="B41" s="30" t="s">
        <v>111</v>
      </c>
      <c r="C41" s="27"/>
      <c r="D41" s="27"/>
      <c r="E41" s="27"/>
      <c r="F41" s="27"/>
      <c r="G41" s="27"/>
      <c r="H41" s="27"/>
    </row>
    <row r="42" spans="1:8" x14ac:dyDescent="0.25">
      <c r="A42" s="4">
        <v>9</v>
      </c>
      <c r="B42" s="30" t="s">
        <v>112</v>
      </c>
      <c r="C42" s="27"/>
      <c r="D42" s="27"/>
      <c r="E42" s="27"/>
      <c r="F42" s="27"/>
      <c r="G42" s="27"/>
      <c r="H42" s="27"/>
    </row>
    <row r="43" spans="1:8" x14ac:dyDescent="0.25">
      <c r="A43" s="4">
        <v>10</v>
      </c>
      <c r="B43" s="30" t="s">
        <v>113</v>
      </c>
      <c r="C43" s="27"/>
      <c r="D43" s="27"/>
      <c r="E43" s="27"/>
      <c r="F43" s="27"/>
      <c r="G43" s="27"/>
      <c r="H43" s="27"/>
    </row>
    <row r="44" spans="1:8" x14ac:dyDescent="0.25">
      <c r="A44" s="4">
        <v>11</v>
      </c>
      <c r="B44" s="30" t="s">
        <v>114</v>
      </c>
      <c r="C44" s="27"/>
      <c r="D44" s="27"/>
      <c r="E44" s="27"/>
      <c r="F44" s="27"/>
      <c r="G44" s="27"/>
      <c r="H44" s="27"/>
    </row>
    <row r="45" spans="1:8" x14ac:dyDescent="0.25">
      <c r="A45" s="4">
        <v>12</v>
      </c>
      <c r="B45" s="30" t="s">
        <v>115</v>
      </c>
      <c r="C45" s="27"/>
      <c r="D45" s="27"/>
      <c r="E45" s="27"/>
      <c r="F45" s="27"/>
      <c r="G45" s="27"/>
      <c r="H45" s="27"/>
    </row>
    <row r="46" spans="1:8" ht="16.5" customHeight="1" x14ac:dyDescent="0.25">
      <c r="A46" s="4">
        <v>13</v>
      </c>
      <c r="B46" s="30" t="s">
        <v>116</v>
      </c>
      <c r="C46" s="32"/>
      <c r="D46" s="32"/>
      <c r="E46" s="32"/>
      <c r="F46" s="32"/>
      <c r="G46" s="32"/>
      <c r="H46" s="32"/>
    </row>
    <row r="47" spans="1:8" ht="17.25" customHeight="1" x14ac:dyDescent="0.25">
      <c r="A47" s="4">
        <v>14</v>
      </c>
      <c r="B47" s="30" t="s">
        <v>117</v>
      </c>
      <c r="C47" s="32"/>
      <c r="D47" s="32"/>
      <c r="E47" s="32"/>
      <c r="F47" s="32"/>
      <c r="G47" s="32"/>
      <c r="H47" s="27"/>
    </row>
    <row r="48" spans="1:8" ht="17.25" customHeight="1" x14ac:dyDescent="0.25">
      <c r="A48" s="4">
        <v>15</v>
      </c>
      <c r="B48" s="30" t="s">
        <v>118</v>
      </c>
      <c r="C48" s="32"/>
      <c r="D48" s="32"/>
      <c r="E48" s="32"/>
      <c r="F48" s="32"/>
      <c r="G48" s="32"/>
      <c r="H48" s="32"/>
    </row>
    <row r="49" spans="1:8" ht="18" customHeight="1" x14ac:dyDescent="0.25">
      <c r="A49" s="4">
        <v>16</v>
      </c>
      <c r="B49" s="30" t="s">
        <v>119</v>
      </c>
      <c r="C49" s="32"/>
      <c r="D49" s="32"/>
      <c r="E49" s="32"/>
      <c r="F49" s="32"/>
      <c r="G49" s="32"/>
      <c r="H49" s="32"/>
    </row>
    <row r="50" spans="1:8" ht="18" customHeight="1" x14ac:dyDescent="0.25">
      <c r="A50" s="4">
        <v>17</v>
      </c>
      <c r="B50" s="30" t="s">
        <v>120</v>
      </c>
      <c r="C50" s="27"/>
      <c r="D50" s="27"/>
      <c r="E50" s="27"/>
      <c r="F50" s="27"/>
      <c r="G50" s="27"/>
      <c r="H50" s="27"/>
    </row>
    <row r="51" spans="1:8" x14ac:dyDescent="0.25">
      <c r="A51" s="4">
        <v>18</v>
      </c>
      <c r="B51" s="30" t="s">
        <v>121</v>
      </c>
      <c r="C51" s="27"/>
      <c r="D51" s="27"/>
      <c r="E51" s="27"/>
      <c r="F51" s="27"/>
      <c r="G51" s="27"/>
      <c r="H51" s="27"/>
    </row>
    <row r="52" spans="1:8" x14ac:dyDescent="0.25">
      <c r="A52" s="4">
        <v>19</v>
      </c>
      <c r="B52" s="30" t="s">
        <v>122</v>
      </c>
      <c r="C52" s="27"/>
      <c r="D52" s="27"/>
      <c r="E52" s="27"/>
      <c r="F52" s="27"/>
      <c r="G52" s="27"/>
      <c r="H52" s="27"/>
    </row>
    <row r="53" spans="1:8" x14ac:dyDescent="0.25">
      <c r="A53" s="4">
        <v>20</v>
      </c>
      <c r="B53" s="30" t="s">
        <v>123</v>
      </c>
    </row>
    <row r="54" spans="1:8" x14ac:dyDescent="0.25">
      <c r="A54" s="4">
        <v>21</v>
      </c>
      <c r="B54" s="30" t="s">
        <v>124</v>
      </c>
    </row>
    <row r="55" spans="1:8" x14ac:dyDescent="0.25">
      <c r="A55" s="4">
        <v>22</v>
      </c>
      <c r="B55" s="30" t="s">
        <v>125</v>
      </c>
    </row>
    <row r="56" spans="1:8" x14ac:dyDescent="0.25">
      <c r="A56" s="4">
        <v>23</v>
      </c>
      <c r="B56" s="30" t="s">
        <v>126</v>
      </c>
    </row>
    <row r="57" spans="1:8" x14ac:dyDescent="0.25">
      <c r="A57" s="4">
        <v>24</v>
      </c>
      <c r="B57" s="30" t="s">
        <v>127</v>
      </c>
    </row>
    <row r="58" spans="1:8" x14ac:dyDescent="0.25">
      <c r="A58" s="4">
        <v>25</v>
      </c>
      <c r="B58" s="30" t="s">
        <v>128</v>
      </c>
    </row>
    <row r="59" spans="1:8" x14ac:dyDescent="0.25">
      <c r="A59" s="4">
        <v>26</v>
      </c>
      <c r="B59" s="30" t="s">
        <v>129</v>
      </c>
    </row>
    <row r="60" spans="1:8" x14ac:dyDescent="0.25">
      <c r="A60" s="4">
        <v>27</v>
      </c>
      <c r="B60" s="30" t="s">
        <v>130</v>
      </c>
    </row>
    <row r="61" spans="1:8" x14ac:dyDescent="0.25">
      <c r="A61" s="4">
        <v>28</v>
      </c>
      <c r="B61" s="30" t="s">
        <v>131</v>
      </c>
    </row>
    <row r="62" spans="1:8" x14ac:dyDescent="0.25">
      <c r="A62" s="4">
        <v>29</v>
      </c>
      <c r="B62" s="30" t="s">
        <v>132</v>
      </c>
    </row>
    <row r="63" spans="1:8" x14ac:dyDescent="0.25">
      <c r="A63" s="4">
        <v>30</v>
      </c>
      <c r="B63" s="30" t="s">
        <v>133</v>
      </c>
    </row>
  </sheetData>
  <mergeCells count="8">
    <mergeCell ref="A19:A23"/>
    <mergeCell ref="A10:A11"/>
    <mergeCell ref="A13:A17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A4" workbookViewId="0">
      <selection activeCell="L22" sqref="L22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46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135</v>
      </c>
      <c r="D4" s="22">
        <f>C4/C27</f>
        <v>0.87096774193548387</v>
      </c>
      <c r="E4" s="2">
        <v>5</v>
      </c>
      <c r="F4" s="22">
        <f>E4/C27</f>
        <v>3.2258064516129031E-2</v>
      </c>
      <c r="G4" s="2">
        <v>15</v>
      </c>
      <c r="H4" s="22">
        <f>G4/C27</f>
        <v>9.6774193548387094E-2</v>
      </c>
    </row>
    <row r="5" spans="1:10" ht="45" x14ac:dyDescent="0.25">
      <c r="A5" s="35"/>
      <c r="B5" s="6" t="s">
        <v>5</v>
      </c>
      <c r="C5" s="2">
        <f>C27-E5-G5</f>
        <v>121</v>
      </c>
      <c r="D5" s="22">
        <f>C5/C27</f>
        <v>0.78064516129032258</v>
      </c>
      <c r="E5" s="2">
        <v>10</v>
      </c>
      <c r="F5" s="22">
        <f>E5/C27</f>
        <v>6.4516129032258063E-2</v>
      </c>
      <c r="G5" s="2">
        <v>24</v>
      </c>
      <c r="H5" s="22">
        <f>G5/C27</f>
        <v>0.15483870967741936</v>
      </c>
    </row>
    <row r="6" spans="1:10" ht="45" x14ac:dyDescent="0.25">
      <c r="A6" s="35"/>
      <c r="B6" s="6" t="s">
        <v>6</v>
      </c>
      <c r="C6" s="2">
        <f>C27-E6-G6</f>
        <v>134</v>
      </c>
      <c r="D6" s="22">
        <f>C6/C27</f>
        <v>0.86451612903225805</v>
      </c>
      <c r="E6" s="2">
        <v>7</v>
      </c>
      <c r="F6" s="22">
        <f>E6/C27</f>
        <v>4.5161290322580643E-2</v>
      </c>
      <c r="G6" s="2">
        <v>14</v>
      </c>
      <c r="H6" s="22">
        <f>G6/C27</f>
        <v>9.0322580645161285E-2</v>
      </c>
    </row>
    <row r="7" spans="1:10" ht="30" x14ac:dyDescent="0.25">
      <c r="A7" s="35"/>
      <c r="B7" s="6" t="s">
        <v>7</v>
      </c>
      <c r="C7" s="2">
        <f>C27-E7-G7</f>
        <v>136</v>
      </c>
      <c r="D7" s="22">
        <f>C7/C27</f>
        <v>0.8774193548387097</v>
      </c>
      <c r="E7" s="2">
        <v>3</v>
      </c>
      <c r="F7" s="22">
        <f>E7/C27</f>
        <v>1.935483870967742E-2</v>
      </c>
      <c r="G7" s="2">
        <v>16</v>
      </c>
      <c r="H7" s="22">
        <f>G7/C27</f>
        <v>0.1032258064516129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108</v>
      </c>
      <c r="D8" s="22">
        <f>C8/C27</f>
        <v>0.6967741935483871</v>
      </c>
      <c r="E8" s="2">
        <v>18</v>
      </c>
      <c r="F8" s="22">
        <f>E8/C27</f>
        <v>0.11612903225806452</v>
      </c>
      <c r="G8" s="2">
        <v>29</v>
      </c>
      <c r="H8" s="22">
        <f>G8/C27</f>
        <v>0.18709677419354839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0.81806451612903219</v>
      </c>
      <c r="E9" s="22"/>
      <c r="F9" s="22">
        <f t="shared" ref="F9:H9" si="0">AVERAGE(F4:F8)</f>
        <v>5.5483870967741933E-2</v>
      </c>
      <c r="G9" s="22"/>
      <c r="H9" s="22">
        <f t="shared" si="0"/>
        <v>0.12645161290322579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134</v>
      </c>
      <c r="D10" s="22">
        <f>C10/C27</f>
        <v>0.86451612903225805</v>
      </c>
      <c r="E10" s="2">
        <v>1</v>
      </c>
      <c r="F10" s="22">
        <f>E10/C27</f>
        <v>6.4516129032258064E-3</v>
      </c>
      <c r="G10" s="2">
        <v>20</v>
      </c>
      <c r="H10" s="22">
        <f>G10/C27</f>
        <v>0.12903225806451613</v>
      </c>
    </row>
    <row r="11" spans="1:10" ht="30" x14ac:dyDescent="0.25">
      <c r="A11" s="36"/>
      <c r="B11" s="6" t="s">
        <v>12</v>
      </c>
      <c r="C11" s="2">
        <f>C27-E11-G11</f>
        <v>133</v>
      </c>
      <c r="D11" s="22">
        <f>C11/C27</f>
        <v>0.85806451612903223</v>
      </c>
      <c r="E11" s="2">
        <v>5</v>
      </c>
      <c r="F11" s="22">
        <f>E11/C27</f>
        <v>3.2258064516129031E-2</v>
      </c>
      <c r="G11" s="2">
        <v>17</v>
      </c>
      <c r="H11" s="22">
        <f>G11/C27</f>
        <v>0.10967741935483871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0.8612903225806452</v>
      </c>
      <c r="E12" s="22"/>
      <c r="F12" s="22">
        <f t="shared" ref="F12:H12" si="1">AVERAGE(F10:F11)</f>
        <v>1.935483870967742E-2</v>
      </c>
      <c r="G12" s="22"/>
      <c r="H12" s="22">
        <f t="shared" si="1"/>
        <v>0.11935483870967742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120</v>
      </c>
      <c r="D13" s="22">
        <f>C13/C27</f>
        <v>0.77419354838709675</v>
      </c>
      <c r="E13" s="2">
        <v>12</v>
      </c>
      <c r="F13" s="22">
        <f>E13/C27</f>
        <v>7.7419354838709681E-2</v>
      </c>
      <c r="G13" s="2">
        <v>23</v>
      </c>
      <c r="H13" s="22">
        <f>G13/C27</f>
        <v>0.14838709677419354</v>
      </c>
    </row>
    <row r="14" spans="1:10" ht="45" x14ac:dyDescent="0.25">
      <c r="A14" s="41"/>
      <c r="B14" s="6" t="s">
        <v>15</v>
      </c>
      <c r="C14" s="2">
        <f>C27-E14-G14</f>
        <v>122</v>
      </c>
      <c r="D14" s="22">
        <f>C14/C27</f>
        <v>0.7870967741935484</v>
      </c>
      <c r="E14" s="2">
        <v>9</v>
      </c>
      <c r="F14" s="22">
        <f>E14/C27</f>
        <v>5.8064516129032261E-2</v>
      </c>
      <c r="G14" s="2">
        <v>24</v>
      </c>
      <c r="H14" s="22">
        <f>G14/C27</f>
        <v>0.15483870967741936</v>
      </c>
    </row>
    <row r="15" spans="1:10" ht="30" x14ac:dyDescent="0.25">
      <c r="A15" s="41"/>
      <c r="B15" s="6" t="s">
        <v>16</v>
      </c>
      <c r="C15" s="2">
        <f>C27-E15-G15</f>
        <v>131</v>
      </c>
      <c r="D15" s="22">
        <f>C15/C27</f>
        <v>0.84516129032258069</v>
      </c>
      <c r="E15" s="2">
        <v>2</v>
      </c>
      <c r="F15" s="22">
        <f>E15/C27</f>
        <v>1.2903225806451613E-2</v>
      </c>
      <c r="G15" s="2">
        <v>22</v>
      </c>
      <c r="H15" s="22">
        <f>G15/C27</f>
        <v>0.14193548387096774</v>
      </c>
    </row>
    <row r="16" spans="1:10" ht="45" x14ac:dyDescent="0.25">
      <c r="A16" s="41"/>
      <c r="B16" s="6" t="s">
        <v>18</v>
      </c>
      <c r="C16" s="2">
        <v>42</v>
      </c>
      <c r="D16" s="22">
        <f>C16/57</f>
        <v>0.73684210526315785</v>
      </c>
      <c r="E16" s="2">
        <v>5</v>
      </c>
      <c r="F16" s="22">
        <f>E16/57</f>
        <v>8.771929824561403E-2</v>
      </c>
      <c r="G16" s="2">
        <v>10</v>
      </c>
      <c r="H16" s="22">
        <f>G16/57</f>
        <v>0.17543859649122806</v>
      </c>
      <c r="I16" s="1" t="s">
        <v>152</v>
      </c>
    </row>
    <row r="17" spans="1:8" ht="30" x14ac:dyDescent="0.25">
      <c r="A17" s="42"/>
      <c r="B17" s="6" t="s">
        <v>17</v>
      </c>
      <c r="C17" s="2">
        <f>C27-E17-G17</f>
        <v>124</v>
      </c>
      <c r="D17" s="22">
        <f>C17/C27</f>
        <v>0.8</v>
      </c>
      <c r="E17" s="2">
        <v>13</v>
      </c>
      <c r="F17" s="22">
        <f>E17/C27</f>
        <v>8.387096774193549E-2</v>
      </c>
      <c r="G17" s="2">
        <v>18</v>
      </c>
      <c r="H17" s="22">
        <f>G17/C27</f>
        <v>0.11612903225806452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0.78865874363327682</v>
      </c>
      <c r="E18" s="22"/>
      <c r="F18" s="22">
        <f t="shared" ref="F18:H18" si="2">AVERAGE(F13:F17)</f>
        <v>6.3995472552348623E-2</v>
      </c>
      <c r="G18" s="22"/>
      <c r="H18" s="22">
        <f t="shared" si="2"/>
        <v>0.14734578381437463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140</v>
      </c>
      <c r="D19" s="22">
        <f>C19/C27</f>
        <v>0.90322580645161288</v>
      </c>
      <c r="E19" s="2">
        <v>8</v>
      </c>
      <c r="F19" s="22">
        <f>E19/C27</f>
        <v>5.1612903225806452E-2</v>
      </c>
      <c r="G19" s="2">
        <v>7</v>
      </c>
      <c r="H19" s="22">
        <f>G19/C27</f>
        <v>4.5161290322580643E-2</v>
      </c>
    </row>
    <row r="20" spans="1:8" ht="45" x14ac:dyDescent="0.25">
      <c r="A20" s="35"/>
      <c r="B20" s="6" t="s">
        <v>21</v>
      </c>
      <c r="C20" s="2">
        <f>C27-E20-G20</f>
        <v>127</v>
      </c>
      <c r="D20" s="22">
        <f>C20/C27</f>
        <v>0.8193548387096774</v>
      </c>
      <c r="E20" s="2">
        <v>8</v>
      </c>
      <c r="F20" s="22">
        <f>E20/C27</f>
        <v>5.1612903225806452E-2</v>
      </c>
      <c r="G20" s="2">
        <v>20</v>
      </c>
      <c r="H20" s="22">
        <f>G20/C27</f>
        <v>0.12903225806451613</v>
      </c>
    </row>
    <row r="21" spans="1:8" ht="45" x14ac:dyDescent="0.25">
      <c r="A21" s="35"/>
      <c r="B21" s="6" t="s">
        <v>22</v>
      </c>
      <c r="C21" s="2">
        <f>C27-E21-G21</f>
        <v>120</v>
      </c>
      <c r="D21" s="22">
        <f>C21/C27</f>
        <v>0.77419354838709675</v>
      </c>
      <c r="E21" s="2">
        <v>7</v>
      </c>
      <c r="F21" s="22">
        <f>E21/C27</f>
        <v>4.5161290322580643E-2</v>
      </c>
      <c r="G21" s="2">
        <v>28</v>
      </c>
      <c r="H21" s="22">
        <f>G21/C27</f>
        <v>0.18064516129032257</v>
      </c>
    </row>
    <row r="22" spans="1:8" ht="45" x14ac:dyDescent="0.25">
      <c r="A22" s="35"/>
      <c r="B22" s="6" t="s">
        <v>26</v>
      </c>
      <c r="C22" s="2">
        <f>C27-E22-G22</f>
        <v>121</v>
      </c>
      <c r="D22" s="22">
        <f>C22/C27</f>
        <v>0.78064516129032258</v>
      </c>
      <c r="E22" s="2">
        <v>9</v>
      </c>
      <c r="F22" s="22">
        <f>E22/C27</f>
        <v>5.8064516129032261E-2</v>
      </c>
      <c r="G22" s="2">
        <v>25</v>
      </c>
      <c r="H22" s="22">
        <f>G22/C27</f>
        <v>0.16129032258064516</v>
      </c>
    </row>
    <row r="23" spans="1:8" ht="45" x14ac:dyDescent="0.25">
      <c r="A23" s="36"/>
      <c r="B23" s="9" t="s">
        <v>27</v>
      </c>
      <c r="C23" s="2">
        <f>C27-E23-G23</f>
        <v>133</v>
      </c>
      <c r="D23" s="22">
        <f>C23/C27</f>
        <v>0.85806451612903223</v>
      </c>
      <c r="E23" s="2">
        <v>2</v>
      </c>
      <c r="F23" s="22">
        <f>E23/C27</f>
        <v>1.2903225806451613E-2</v>
      </c>
      <c r="G23" s="2">
        <v>20</v>
      </c>
      <c r="H23" s="22">
        <f>G23/C27</f>
        <v>0.12903225806451613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0.82709677419354843</v>
      </c>
      <c r="E24" s="22"/>
      <c r="F24" s="22">
        <f t="shared" ref="F24:H24" si="3">AVERAGE(F19:F23)</f>
        <v>4.3870967741935482E-2</v>
      </c>
      <c r="G24" s="22"/>
      <c r="H24" s="22">
        <f t="shared" si="3"/>
        <v>0.12903225806451613</v>
      </c>
    </row>
    <row r="26" spans="1:8" x14ac:dyDescent="0.25">
      <c r="B26" s="19" t="s">
        <v>32</v>
      </c>
      <c r="C26" s="4">
        <v>738</v>
      </c>
    </row>
    <row r="27" spans="1:8" x14ac:dyDescent="0.25">
      <c r="B27" s="8" t="s">
        <v>31</v>
      </c>
      <c r="C27" s="4">
        <v>155</v>
      </c>
    </row>
    <row r="28" spans="1:8" ht="30" x14ac:dyDescent="0.25">
      <c r="B28" s="13" t="s">
        <v>33</v>
      </c>
      <c r="C28" s="23">
        <f>C27/C26</f>
        <v>0.21002710027100271</v>
      </c>
    </row>
    <row r="29" spans="1:8" ht="30" x14ac:dyDescent="0.25">
      <c r="B29" s="13" t="s">
        <v>34</v>
      </c>
      <c r="C29" s="23">
        <f>AVERAGE(D24,D18,D12,D9)</f>
        <v>0.82377758913412558</v>
      </c>
    </row>
    <row r="30" spans="1:8" ht="30" x14ac:dyDescent="0.25">
      <c r="B30" s="13" t="s">
        <v>35</v>
      </c>
      <c r="C30" s="23">
        <f>AVERAGE(AVERAGE(F24,F18,F9,F12))</f>
        <v>4.5676287492925863E-2</v>
      </c>
    </row>
    <row r="31" spans="1:8" ht="30" x14ac:dyDescent="0.25">
      <c r="B31" s="12" t="s">
        <v>36</v>
      </c>
      <c r="C31" s="23">
        <f>AVERAGE(H24,H18,H12,H9)</f>
        <v>0.13054612337294849</v>
      </c>
    </row>
    <row r="32" spans="1:8" x14ac:dyDescent="0.25">
      <c r="B32" s="1"/>
    </row>
    <row r="33" spans="1:8" ht="15.75" x14ac:dyDescent="0.25">
      <c r="A33" s="1"/>
      <c r="B33" s="15" t="s">
        <v>30</v>
      </c>
      <c r="C33" s="1"/>
      <c r="D33" s="1"/>
      <c r="E33" s="1"/>
      <c r="F33" s="1"/>
      <c r="G33" s="1"/>
      <c r="H33" s="1"/>
    </row>
    <row r="34" spans="1:8" x14ac:dyDescent="0.25">
      <c r="A34" s="4">
        <v>1</v>
      </c>
      <c r="B34" s="30" t="s">
        <v>135</v>
      </c>
      <c r="C34" s="24"/>
      <c r="D34" s="24"/>
      <c r="E34" s="24"/>
      <c r="F34" s="24"/>
      <c r="G34" s="24"/>
      <c r="H34" s="24"/>
    </row>
    <row r="35" spans="1:8" x14ac:dyDescent="0.25">
      <c r="A35" s="4">
        <v>2</v>
      </c>
      <c r="B35" s="30" t="s">
        <v>136</v>
      </c>
    </row>
    <row r="36" spans="1:8" x14ac:dyDescent="0.25">
      <c r="A36" s="4">
        <v>3</v>
      </c>
      <c r="B36" s="30" t="s">
        <v>137</v>
      </c>
    </row>
    <row r="37" spans="1:8" x14ac:dyDescent="0.25">
      <c r="A37" s="4">
        <v>4</v>
      </c>
      <c r="B37" s="30" t="s">
        <v>138</v>
      </c>
    </row>
    <row r="38" spans="1:8" x14ac:dyDescent="0.25">
      <c r="A38" s="4">
        <v>5</v>
      </c>
      <c r="B38" s="30" t="s">
        <v>139</v>
      </c>
    </row>
    <row r="39" spans="1:8" x14ac:dyDescent="0.25">
      <c r="A39" s="4">
        <v>6</v>
      </c>
      <c r="B39" s="30" t="s">
        <v>140</v>
      </c>
    </row>
    <row r="40" spans="1:8" x14ac:dyDescent="0.25">
      <c r="A40" s="4">
        <v>7</v>
      </c>
      <c r="B40" s="30" t="s">
        <v>141</v>
      </c>
    </row>
    <row r="41" spans="1:8" x14ac:dyDescent="0.25">
      <c r="A41" s="4">
        <v>8</v>
      </c>
      <c r="B41" s="30" t="s">
        <v>142</v>
      </c>
    </row>
    <row r="42" spans="1:8" x14ac:dyDescent="0.25">
      <c r="A42" s="4">
        <v>9</v>
      </c>
      <c r="B42" s="30" t="s">
        <v>143</v>
      </c>
    </row>
    <row r="43" spans="1:8" x14ac:dyDescent="0.25">
      <c r="A43" s="4">
        <v>10</v>
      </c>
      <c r="B43" s="30" t="s">
        <v>145</v>
      </c>
    </row>
    <row r="44" spans="1:8" x14ac:dyDescent="0.25">
      <c r="A44" s="4">
        <v>11</v>
      </c>
      <c r="B44" s="30" t="s">
        <v>146</v>
      </c>
    </row>
    <row r="45" spans="1:8" x14ac:dyDescent="0.25">
      <c r="A45" s="4">
        <v>12</v>
      </c>
      <c r="B45" s="30" t="s">
        <v>147</v>
      </c>
    </row>
    <row r="46" spans="1:8" x14ac:dyDescent="0.25">
      <c r="A46" s="4">
        <v>13</v>
      </c>
      <c r="B46" s="30" t="s">
        <v>148</v>
      </c>
    </row>
    <row r="47" spans="1:8" x14ac:dyDescent="0.25">
      <c r="A47" s="4">
        <v>14</v>
      </c>
      <c r="B47" s="30" t="s">
        <v>149</v>
      </c>
    </row>
    <row r="48" spans="1:8" x14ac:dyDescent="0.25">
      <c r="A48" s="4">
        <v>15</v>
      </c>
      <c r="B48" s="30" t="s">
        <v>150</v>
      </c>
    </row>
    <row r="49" spans="1:2" x14ac:dyDescent="0.25">
      <c r="A49" s="4">
        <v>16</v>
      </c>
      <c r="B49" s="30" t="s">
        <v>151</v>
      </c>
    </row>
    <row r="50" spans="1:2" x14ac:dyDescent="0.25">
      <c r="B50" s="31"/>
    </row>
    <row r="51" spans="1:2" x14ac:dyDescent="0.25">
      <c r="B51" s="31"/>
    </row>
    <row r="52" spans="1:2" x14ac:dyDescent="0.25">
      <c r="B52" s="31"/>
    </row>
    <row r="53" spans="1:2" x14ac:dyDescent="0.25">
      <c r="B53" s="31"/>
    </row>
    <row r="54" spans="1:2" x14ac:dyDescent="0.25">
      <c r="B54" s="31"/>
    </row>
    <row r="55" spans="1:2" x14ac:dyDescent="0.25">
      <c r="B55" s="31"/>
    </row>
    <row r="56" spans="1:2" x14ac:dyDescent="0.25">
      <c r="B56" s="31"/>
    </row>
    <row r="57" spans="1:2" x14ac:dyDescent="0.25">
      <c r="B57" s="31"/>
    </row>
    <row r="58" spans="1:2" x14ac:dyDescent="0.25">
      <c r="B58" s="31"/>
    </row>
    <row r="59" spans="1:2" x14ac:dyDescent="0.25">
      <c r="B59" s="31"/>
    </row>
    <row r="60" spans="1:2" x14ac:dyDescent="0.25">
      <c r="B60" s="31"/>
    </row>
    <row r="61" spans="1:2" x14ac:dyDescent="0.25">
      <c r="B61" s="31"/>
    </row>
    <row r="62" spans="1:2" x14ac:dyDescent="0.25">
      <c r="B62" s="31"/>
    </row>
    <row r="63" spans="1:2" x14ac:dyDescent="0.25">
      <c r="B63" s="31"/>
    </row>
    <row r="64" spans="1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</sheetData>
  <mergeCells count="8">
    <mergeCell ref="A19:A23"/>
    <mergeCell ref="A13:A17"/>
    <mergeCell ref="A10:A11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7" workbookViewId="0">
      <selection activeCell="N20" sqref="N20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3" ht="49.5" customHeight="1" x14ac:dyDescent="0.25">
      <c r="A1" s="39" t="s">
        <v>47</v>
      </c>
      <c r="B1" s="39"/>
      <c r="C1" s="39"/>
      <c r="D1" s="39"/>
      <c r="E1" s="39"/>
      <c r="F1" s="39"/>
      <c r="G1" s="39"/>
      <c r="H1" s="39"/>
    </row>
    <row r="2" spans="1:13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3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3" ht="30" customHeight="1" x14ac:dyDescent="0.25">
      <c r="A4" s="34" t="s">
        <v>3</v>
      </c>
      <c r="B4" s="6" t="s">
        <v>4</v>
      </c>
      <c r="C4" s="2">
        <f>C27-E4-G4</f>
        <v>57</v>
      </c>
      <c r="D4" s="22">
        <f>C4/C27</f>
        <v>0.78082191780821919</v>
      </c>
      <c r="E4" s="2">
        <v>4</v>
      </c>
      <c r="F4" s="22">
        <f>E4/C27</f>
        <v>5.4794520547945202E-2</v>
      </c>
      <c r="G4" s="2">
        <v>12</v>
      </c>
      <c r="H4" s="22">
        <f>G4/C27</f>
        <v>0.16438356164383561</v>
      </c>
    </row>
    <row r="5" spans="1:13" ht="45" x14ac:dyDescent="0.25">
      <c r="A5" s="35"/>
      <c r="B5" s="6" t="s">
        <v>5</v>
      </c>
      <c r="C5" s="2">
        <f>C27-E5-G5</f>
        <v>57</v>
      </c>
      <c r="D5" s="22">
        <f>C5/C27</f>
        <v>0.78082191780821919</v>
      </c>
      <c r="E5" s="2">
        <v>4</v>
      </c>
      <c r="F5" s="22">
        <f>E5/C27</f>
        <v>5.4794520547945202E-2</v>
      </c>
      <c r="G5" s="2">
        <v>12</v>
      </c>
      <c r="H5" s="22">
        <f>G5/C27</f>
        <v>0.16438356164383561</v>
      </c>
    </row>
    <row r="6" spans="1:13" ht="45" x14ac:dyDescent="0.25">
      <c r="A6" s="35"/>
      <c r="B6" s="6" t="s">
        <v>6</v>
      </c>
      <c r="C6" s="2">
        <f>C27-E6-G6</f>
        <v>56</v>
      </c>
      <c r="D6" s="22">
        <f>C6/C27</f>
        <v>0.76712328767123283</v>
      </c>
      <c r="E6" s="2">
        <v>2</v>
      </c>
      <c r="F6" s="22">
        <f>E6/C27</f>
        <v>2.7397260273972601E-2</v>
      </c>
      <c r="G6" s="2">
        <v>15</v>
      </c>
      <c r="H6" s="22">
        <f>G6/C27</f>
        <v>0.20547945205479451</v>
      </c>
    </row>
    <row r="7" spans="1:13" ht="30" x14ac:dyDescent="0.25">
      <c r="A7" s="35"/>
      <c r="B7" s="6" t="s">
        <v>7</v>
      </c>
      <c r="C7" s="2">
        <f>C27-E7-G7</f>
        <v>56</v>
      </c>
      <c r="D7" s="22">
        <f>C7/C27</f>
        <v>0.76712328767123283</v>
      </c>
      <c r="E7" s="2">
        <v>1</v>
      </c>
      <c r="F7" s="22">
        <f>E7/C27</f>
        <v>1.3698630136986301E-2</v>
      </c>
      <c r="G7" s="2">
        <v>16</v>
      </c>
      <c r="H7" s="22">
        <f>G7/C27</f>
        <v>0.21917808219178081</v>
      </c>
      <c r="J7" s="1" t="s">
        <v>28</v>
      </c>
    </row>
    <row r="8" spans="1:13" ht="30" x14ac:dyDescent="0.25">
      <c r="A8" s="36"/>
      <c r="B8" s="6" t="s">
        <v>8</v>
      </c>
      <c r="C8" s="2">
        <f>C27-E8-G8</f>
        <v>48</v>
      </c>
      <c r="D8" s="22">
        <f>C8/C27</f>
        <v>0.65753424657534243</v>
      </c>
      <c r="E8" s="2">
        <v>9</v>
      </c>
      <c r="F8" s="22">
        <f>E8/C27</f>
        <v>0.12328767123287671</v>
      </c>
      <c r="G8" s="2">
        <v>16</v>
      </c>
      <c r="H8" s="22">
        <f>G8/C27</f>
        <v>0.21917808219178081</v>
      </c>
    </row>
    <row r="9" spans="1:13" ht="15.75" x14ac:dyDescent="0.25">
      <c r="A9" s="14" t="s">
        <v>29</v>
      </c>
      <c r="B9" s="18" t="s">
        <v>9</v>
      </c>
      <c r="C9" s="20"/>
      <c r="D9" s="22">
        <f>AVERAGE(D4:D8)</f>
        <v>0.75068493150684934</v>
      </c>
      <c r="E9" s="22"/>
      <c r="F9" s="22">
        <f t="shared" ref="F9:H9" si="0">AVERAGE(F4:F8)</f>
        <v>5.4794520547945202E-2</v>
      </c>
      <c r="G9" s="22"/>
      <c r="H9" s="22">
        <f t="shared" si="0"/>
        <v>0.19452054794520546</v>
      </c>
    </row>
    <row r="10" spans="1:13" ht="30" customHeight="1" x14ac:dyDescent="0.25">
      <c r="A10" s="34" t="s">
        <v>10</v>
      </c>
      <c r="B10" s="6" t="s">
        <v>11</v>
      </c>
      <c r="C10" s="2">
        <f>C27-E10-G10</f>
        <v>59</v>
      </c>
      <c r="D10" s="22">
        <f>C10/C27</f>
        <v>0.80821917808219179</v>
      </c>
      <c r="E10" s="2">
        <v>3</v>
      </c>
      <c r="F10" s="22">
        <f>E10/C27</f>
        <v>4.1095890410958902E-2</v>
      </c>
      <c r="G10" s="2">
        <v>11</v>
      </c>
      <c r="H10" s="22">
        <f>G10/C27</f>
        <v>0.15068493150684931</v>
      </c>
    </row>
    <row r="11" spans="1:13" ht="30" x14ac:dyDescent="0.25">
      <c r="A11" s="36"/>
      <c r="B11" s="6" t="s">
        <v>12</v>
      </c>
      <c r="C11" s="2">
        <f>C27-E11-G11</f>
        <v>55</v>
      </c>
      <c r="D11" s="22">
        <f>C11/C27</f>
        <v>0.75342465753424659</v>
      </c>
      <c r="E11" s="2">
        <v>2</v>
      </c>
      <c r="F11" s="22">
        <f>E11/C27</f>
        <v>2.7397260273972601E-2</v>
      </c>
      <c r="G11" s="2">
        <v>16</v>
      </c>
      <c r="H11" s="22">
        <f>G11/C27</f>
        <v>0.21917808219178081</v>
      </c>
    </row>
    <row r="12" spans="1:13" ht="15.75" x14ac:dyDescent="0.25">
      <c r="A12" s="14" t="s">
        <v>29</v>
      </c>
      <c r="B12" s="18" t="s">
        <v>9</v>
      </c>
      <c r="C12" s="2"/>
      <c r="D12" s="22">
        <f>AVERAGE(D10:D11)</f>
        <v>0.78082191780821919</v>
      </c>
      <c r="E12" s="22"/>
      <c r="F12" s="22">
        <f t="shared" ref="F12:H12" si="1">AVERAGE(F10:F11)</f>
        <v>3.4246575342465752E-2</v>
      </c>
      <c r="G12" s="22"/>
      <c r="H12" s="22">
        <f t="shared" si="1"/>
        <v>0.18493150684931506</v>
      </c>
      <c r="M12" s="1" t="s">
        <v>41</v>
      </c>
    </row>
    <row r="13" spans="1:13" ht="45" customHeight="1" x14ac:dyDescent="0.25">
      <c r="A13" s="40" t="s">
        <v>13</v>
      </c>
      <c r="B13" s="6" t="s">
        <v>14</v>
      </c>
      <c r="C13" s="2">
        <f>C27-E13-G13</f>
        <v>59</v>
      </c>
      <c r="D13" s="22">
        <f>C13/C27</f>
        <v>0.80821917808219179</v>
      </c>
      <c r="E13" s="2">
        <v>6</v>
      </c>
      <c r="F13" s="22">
        <f>E13/C27</f>
        <v>8.2191780821917804E-2</v>
      </c>
      <c r="G13" s="2">
        <v>8</v>
      </c>
      <c r="H13" s="22">
        <f>G13/C27</f>
        <v>0.1095890410958904</v>
      </c>
    </row>
    <row r="14" spans="1:13" ht="45" x14ac:dyDescent="0.25">
      <c r="A14" s="41"/>
      <c r="B14" s="6" t="s">
        <v>15</v>
      </c>
      <c r="C14" s="2">
        <f>C27-E14-G14</f>
        <v>51</v>
      </c>
      <c r="D14" s="22">
        <f>C14/C27</f>
        <v>0.69863013698630139</v>
      </c>
      <c r="E14" s="2">
        <v>5</v>
      </c>
      <c r="F14" s="22">
        <f>E14/C27</f>
        <v>6.8493150684931503E-2</v>
      </c>
      <c r="G14" s="2">
        <v>17</v>
      </c>
      <c r="H14" s="22">
        <f>G14/C27</f>
        <v>0.23287671232876711</v>
      </c>
    </row>
    <row r="15" spans="1:13" ht="30" x14ac:dyDescent="0.25">
      <c r="A15" s="41"/>
      <c r="B15" s="6" t="s">
        <v>16</v>
      </c>
      <c r="C15" s="2">
        <f>C27-E15-G15</f>
        <v>57</v>
      </c>
      <c r="D15" s="22">
        <f>C15/C27</f>
        <v>0.78082191780821919</v>
      </c>
      <c r="E15" s="2">
        <v>4</v>
      </c>
      <c r="F15" s="22">
        <f>E15/C27</f>
        <v>5.4794520547945202E-2</v>
      </c>
      <c r="G15" s="2">
        <v>12</v>
      </c>
      <c r="H15" s="22">
        <f>G15/C27</f>
        <v>0.16438356164383561</v>
      </c>
    </row>
    <row r="16" spans="1:13" ht="45" x14ac:dyDescent="0.25">
      <c r="A16" s="41"/>
      <c r="B16" s="6" t="s">
        <v>18</v>
      </c>
      <c r="C16" s="2">
        <v>3</v>
      </c>
      <c r="D16" s="22">
        <f>C16/3</f>
        <v>1</v>
      </c>
      <c r="E16" s="2">
        <v>0</v>
      </c>
      <c r="F16" s="22">
        <f>E16/3</f>
        <v>0</v>
      </c>
      <c r="G16" s="2">
        <v>0</v>
      </c>
      <c r="H16" s="22">
        <f>G16/3</f>
        <v>0</v>
      </c>
      <c r="I16" s="1" t="s">
        <v>189</v>
      </c>
    </row>
    <row r="17" spans="1:8" ht="30" x14ac:dyDescent="0.25">
      <c r="A17" s="42"/>
      <c r="B17" s="6" t="s">
        <v>17</v>
      </c>
      <c r="C17" s="2">
        <f>C27-E17-G17</f>
        <v>64</v>
      </c>
      <c r="D17" s="22">
        <f>C17/C27</f>
        <v>0.87671232876712324</v>
      </c>
      <c r="E17" s="2">
        <v>3</v>
      </c>
      <c r="F17" s="22">
        <f>E17/C27</f>
        <v>4.1095890410958902E-2</v>
      </c>
      <c r="G17" s="2">
        <v>6</v>
      </c>
      <c r="H17" s="22">
        <f>G17/C27</f>
        <v>8.2191780821917804E-2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0.83287671232876703</v>
      </c>
      <c r="E18" s="22"/>
      <c r="F18" s="22">
        <f t="shared" ref="F18:H18" si="2">AVERAGE(F13:F17)</f>
        <v>4.9315068493150684E-2</v>
      </c>
      <c r="G18" s="22"/>
      <c r="H18" s="22">
        <f t="shared" si="2"/>
        <v>0.11780821917808219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62</v>
      </c>
      <c r="D19" s="22">
        <f>C19/C27</f>
        <v>0.84931506849315064</v>
      </c>
      <c r="E19" s="2">
        <v>4</v>
      </c>
      <c r="F19" s="22">
        <f>E19/C27</f>
        <v>5.4794520547945202E-2</v>
      </c>
      <c r="G19" s="2">
        <v>7</v>
      </c>
      <c r="H19" s="22">
        <f>G19/C27</f>
        <v>9.5890410958904104E-2</v>
      </c>
    </row>
    <row r="20" spans="1:8" ht="45" x14ac:dyDescent="0.25">
      <c r="A20" s="35"/>
      <c r="B20" s="6" t="s">
        <v>21</v>
      </c>
      <c r="C20" s="2">
        <f>C27-E20-G20</f>
        <v>61</v>
      </c>
      <c r="D20" s="22">
        <f>C20/C27</f>
        <v>0.83561643835616439</v>
      </c>
      <c r="E20" s="2">
        <v>4</v>
      </c>
      <c r="F20" s="22">
        <f>E20/C27</f>
        <v>5.4794520547945202E-2</v>
      </c>
      <c r="G20" s="2">
        <v>8</v>
      </c>
      <c r="H20" s="22">
        <f>G20/C27</f>
        <v>0.1095890410958904</v>
      </c>
    </row>
    <row r="21" spans="1:8" ht="45" x14ac:dyDescent="0.25">
      <c r="A21" s="35"/>
      <c r="B21" s="6" t="s">
        <v>22</v>
      </c>
      <c r="C21" s="2">
        <f>C27-E21-G21</f>
        <v>56</v>
      </c>
      <c r="D21" s="22">
        <f>C21/C27</f>
        <v>0.76712328767123283</v>
      </c>
      <c r="E21" s="2">
        <v>4</v>
      </c>
      <c r="F21" s="22">
        <f>E21/C27</f>
        <v>5.4794520547945202E-2</v>
      </c>
      <c r="G21" s="2">
        <v>13</v>
      </c>
      <c r="H21" s="22">
        <f>G21/C27</f>
        <v>0.17808219178082191</v>
      </c>
    </row>
    <row r="22" spans="1:8" ht="45" x14ac:dyDescent="0.25">
      <c r="A22" s="35"/>
      <c r="B22" s="6" t="s">
        <v>26</v>
      </c>
      <c r="C22" s="2">
        <f>C27-E22-G22</f>
        <v>57</v>
      </c>
      <c r="D22" s="22">
        <f>C22/C27</f>
        <v>0.78082191780821919</v>
      </c>
      <c r="E22" s="2">
        <v>2</v>
      </c>
      <c r="F22" s="22">
        <f>E22/C27</f>
        <v>2.7397260273972601E-2</v>
      </c>
      <c r="G22" s="2">
        <v>14</v>
      </c>
      <c r="H22" s="22">
        <f>G22/C27</f>
        <v>0.19178082191780821</v>
      </c>
    </row>
    <row r="23" spans="1:8" ht="45" x14ac:dyDescent="0.25">
      <c r="A23" s="36"/>
      <c r="B23" s="9" t="s">
        <v>27</v>
      </c>
      <c r="C23" s="2">
        <f>C27-E23-G23</f>
        <v>60</v>
      </c>
      <c r="D23" s="22">
        <f>C23/C27</f>
        <v>0.82191780821917804</v>
      </c>
      <c r="E23" s="2">
        <v>3</v>
      </c>
      <c r="F23" s="22">
        <f>E23/C27</f>
        <v>4.1095890410958902E-2</v>
      </c>
      <c r="G23" s="2">
        <v>10</v>
      </c>
      <c r="H23" s="22">
        <f>G23/C27</f>
        <v>0.13698630136986301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0.81095890410958904</v>
      </c>
      <c r="E24" s="22"/>
      <c r="F24" s="22">
        <f t="shared" ref="F24:H24" si="3">AVERAGE(F19:F23)</f>
        <v>4.6575342465753421E-2</v>
      </c>
      <c r="G24" s="22"/>
      <c r="H24" s="22">
        <f t="shared" si="3"/>
        <v>0.14246575342465753</v>
      </c>
    </row>
    <row r="26" spans="1:8" x14ac:dyDescent="0.25">
      <c r="B26" s="19" t="s">
        <v>32</v>
      </c>
      <c r="C26" s="4">
        <v>578</v>
      </c>
    </row>
    <row r="27" spans="1:8" x14ac:dyDescent="0.25">
      <c r="B27" s="8" t="s">
        <v>31</v>
      </c>
      <c r="C27" s="4">
        <v>73</v>
      </c>
    </row>
    <row r="28" spans="1:8" ht="30" x14ac:dyDescent="0.25">
      <c r="B28" s="13" t="s">
        <v>33</v>
      </c>
      <c r="C28" s="23">
        <f>C27/C26</f>
        <v>0.12629757785467127</v>
      </c>
    </row>
    <row r="29" spans="1:8" ht="30" x14ac:dyDescent="0.25">
      <c r="B29" s="13" t="s">
        <v>34</v>
      </c>
      <c r="C29" s="23">
        <f>AVERAGE(D24,D18,D12,D9)</f>
        <v>0.79383561643835621</v>
      </c>
    </row>
    <row r="30" spans="1:8" ht="30" x14ac:dyDescent="0.25">
      <c r="B30" s="13" t="s">
        <v>35</v>
      </c>
      <c r="C30" s="23">
        <f>AVERAGE(AVERAGE(F24,F18,F9,F12))</f>
        <v>4.6232876712328765E-2</v>
      </c>
    </row>
    <row r="31" spans="1:8" ht="30" x14ac:dyDescent="0.25">
      <c r="B31" s="12" t="s">
        <v>36</v>
      </c>
      <c r="C31" s="23">
        <f>AVERAGE(H24,H18,H12,H9)</f>
        <v>0.15993150684931506</v>
      </c>
    </row>
    <row r="32" spans="1:8" x14ac:dyDescent="0.25">
      <c r="B32" s="1"/>
    </row>
    <row r="33" spans="1:8" ht="15.75" x14ac:dyDescent="0.25">
      <c r="A33" s="1"/>
      <c r="B33" s="15" t="s">
        <v>30</v>
      </c>
      <c r="C33" s="1"/>
      <c r="D33" s="1"/>
      <c r="E33" s="1"/>
      <c r="F33" s="1"/>
      <c r="G33" s="1"/>
      <c r="H33" s="1"/>
    </row>
    <row r="34" spans="1:8" x14ac:dyDescent="0.25">
      <c r="A34" s="4">
        <v>1</v>
      </c>
      <c r="B34" s="30" t="s">
        <v>186</v>
      </c>
      <c r="C34" s="26"/>
      <c r="D34" s="26"/>
      <c r="E34" s="26"/>
      <c r="F34" s="26"/>
      <c r="G34" s="26"/>
      <c r="H34" s="26"/>
    </row>
    <row r="35" spans="1:8" x14ac:dyDescent="0.25">
      <c r="A35" s="4">
        <v>2</v>
      </c>
      <c r="B35" s="30" t="s">
        <v>187</v>
      </c>
    </row>
    <row r="36" spans="1:8" x14ac:dyDescent="0.25">
      <c r="A36" s="4">
        <v>3</v>
      </c>
      <c r="B36" s="30" t="s">
        <v>188</v>
      </c>
    </row>
    <row r="37" spans="1:8" x14ac:dyDescent="0.25">
      <c r="B37" s="31"/>
    </row>
    <row r="38" spans="1:8" x14ac:dyDescent="0.25">
      <c r="B38" s="31"/>
    </row>
  </sheetData>
  <mergeCells count="8">
    <mergeCell ref="A19:A23"/>
    <mergeCell ref="A13:A17"/>
    <mergeCell ref="A10:A11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5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10" workbookViewId="0">
      <selection activeCell="N21" sqref="N21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48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133</v>
      </c>
      <c r="D4" s="22">
        <f>C4/C27</f>
        <v>0.78698224852071008</v>
      </c>
      <c r="E4" s="2">
        <v>12</v>
      </c>
      <c r="F4" s="22">
        <f>E4/C27</f>
        <v>7.1005917159763315E-2</v>
      </c>
      <c r="G4" s="2">
        <v>24</v>
      </c>
      <c r="H4" s="22">
        <f>G4/C27</f>
        <v>0.14201183431952663</v>
      </c>
    </row>
    <row r="5" spans="1:10" ht="45" x14ac:dyDescent="0.25">
      <c r="A5" s="35"/>
      <c r="B5" s="6" t="s">
        <v>5</v>
      </c>
      <c r="C5" s="2">
        <f>C27-E5-G5</f>
        <v>128</v>
      </c>
      <c r="D5" s="22">
        <f>C5/C27</f>
        <v>0.75739644970414199</v>
      </c>
      <c r="E5" s="2">
        <v>11</v>
      </c>
      <c r="F5" s="22">
        <f>E5/C27</f>
        <v>6.5088757396449703E-2</v>
      </c>
      <c r="G5" s="2">
        <v>30</v>
      </c>
      <c r="H5" s="22">
        <f>G5/C27</f>
        <v>0.17751479289940827</v>
      </c>
    </row>
    <row r="6" spans="1:10" ht="45" x14ac:dyDescent="0.25">
      <c r="A6" s="35"/>
      <c r="B6" s="6" t="s">
        <v>6</v>
      </c>
      <c r="C6" s="2">
        <f>C27-E6-G6</f>
        <v>120</v>
      </c>
      <c r="D6" s="22">
        <f>C6/C27</f>
        <v>0.7100591715976331</v>
      </c>
      <c r="E6" s="2">
        <v>15</v>
      </c>
      <c r="F6" s="22">
        <f>E6/C27</f>
        <v>8.8757396449704137E-2</v>
      </c>
      <c r="G6" s="2">
        <v>34</v>
      </c>
      <c r="H6" s="22">
        <f>G6/C27</f>
        <v>0.20118343195266272</v>
      </c>
    </row>
    <row r="7" spans="1:10" ht="30" x14ac:dyDescent="0.25">
      <c r="A7" s="35"/>
      <c r="B7" s="6" t="s">
        <v>7</v>
      </c>
      <c r="C7" s="2">
        <f>C27-E7-G7</f>
        <v>132</v>
      </c>
      <c r="D7" s="22">
        <f>C7/C27</f>
        <v>0.78106508875739644</v>
      </c>
      <c r="E7" s="2">
        <v>14</v>
      </c>
      <c r="F7" s="22">
        <f>E7/C27</f>
        <v>8.2840236686390539E-2</v>
      </c>
      <c r="G7" s="2">
        <v>23</v>
      </c>
      <c r="H7" s="22">
        <f>G7/C27</f>
        <v>0.13609467455621302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110</v>
      </c>
      <c r="D8" s="22">
        <f>C8/C27</f>
        <v>0.65088757396449703</v>
      </c>
      <c r="E8" s="2">
        <v>33</v>
      </c>
      <c r="F8" s="22">
        <f>E8/C27</f>
        <v>0.19526627218934911</v>
      </c>
      <c r="G8" s="2">
        <v>26</v>
      </c>
      <c r="H8" s="22">
        <f>G8/C27</f>
        <v>0.15384615384615385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0.73727810650887571</v>
      </c>
      <c r="E9" s="22"/>
      <c r="F9" s="22">
        <f t="shared" ref="F9:H9" si="0">AVERAGE(F4:F8)</f>
        <v>0.10059171597633136</v>
      </c>
      <c r="G9" s="22"/>
      <c r="H9" s="22">
        <f t="shared" si="0"/>
        <v>0.16213017751479292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124</v>
      </c>
      <c r="D10" s="22">
        <f>C10/C27</f>
        <v>0.73372781065088755</v>
      </c>
      <c r="E10" s="2">
        <v>16</v>
      </c>
      <c r="F10" s="22">
        <f>E10/C27</f>
        <v>9.4674556213017749E-2</v>
      </c>
      <c r="G10" s="2">
        <v>29</v>
      </c>
      <c r="H10" s="22">
        <f>G10/C27</f>
        <v>0.17159763313609466</v>
      </c>
    </row>
    <row r="11" spans="1:10" ht="30" x14ac:dyDescent="0.25">
      <c r="A11" s="36"/>
      <c r="B11" s="6" t="s">
        <v>12</v>
      </c>
      <c r="C11" s="2">
        <f>C27-E11-G11</f>
        <v>130</v>
      </c>
      <c r="D11" s="22">
        <f>C11/C27</f>
        <v>0.76923076923076927</v>
      </c>
      <c r="E11" s="2">
        <v>12</v>
      </c>
      <c r="F11" s="22">
        <f>E11/C27</f>
        <v>7.1005917159763315E-2</v>
      </c>
      <c r="G11" s="2">
        <v>27</v>
      </c>
      <c r="H11" s="22">
        <f>G11/C27</f>
        <v>0.15976331360946747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0.75147928994082847</v>
      </c>
      <c r="E12" s="22"/>
      <c r="F12" s="22">
        <f t="shared" ref="F12:H12" si="1">AVERAGE(F10:F11)</f>
        <v>8.2840236686390539E-2</v>
      </c>
      <c r="G12" s="22"/>
      <c r="H12" s="22">
        <f t="shared" si="1"/>
        <v>0.16568047337278108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125</v>
      </c>
      <c r="D13" s="22">
        <f>C13/C27</f>
        <v>0.73964497041420119</v>
      </c>
      <c r="E13" s="2">
        <v>15</v>
      </c>
      <c r="F13" s="22">
        <f>E13/C27</f>
        <v>8.8757396449704137E-2</v>
      </c>
      <c r="G13" s="2">
        <v>29</v>
      </c>
      <c r="H13" s="22">
        <f>G13/C27</f>
        <v>0.17159763313609466</v>
      </c>
    </row>
    <row r="14" spans="1:10" ht="45" x14ac:dyDescent="0.25">
      <c r="A14" s="41"/>
      <c r="B14" s="6" t="s">
        <v>15</v>
      </c>
      <c r="C14" s="2">
        <f>C27-E14-G14</f>
        <v>99</v>
      </c>
      <c r="D14" s="22">
        <f>C14/C27</f>
        <v>0.58579881656804733</v>
      </c>
      <c r="E14" s="2">
        <v>22</v>
      </c>
      <c r="F14" s="22">
        <f>E14/C27</f>
        <v>0.13017751479289941</v>
      </c>
      <c r="G14" s="2">
        <v>48</v>
      </c>
      <c r="H14" s="22">
        <f>G14/C27</f>
        <v>0.28402366863905326</v>
      </c>
    </row>
    <row r="15" spans="1:10" ht="30" x14ac:dyDescent="0.25">
      <c r="A15" s="41"/>
      <c r="B15" s="6" t="s">
        <v>16</v>
      </c>
      <c r="C15" s="2">
        <f>C27-E15-G15</f>
        <v>120</v>
      </c>
      <c r="D15" s="22">
        <f>C15/C27</f>
        <v>0.7100591715976331</v>
      </c>
      <c r="E15" s="2">
        <v>14</v>
      </c>
      <c r="F15" s="22">
        <f>E15/C27</f>
        <v>8.2840236686390539E-2</v>
      </c>
      <c r="G15" s="2">
        <v>35</v>
      </c>
      <c r="H15" s="22">
        <f>G15/C27</f>
        <v>0.20710059171597633</v>
      </c>
    </row>
    <row r="16" spans="1:10" ht="45" x14ac:dyDescent="0.25">
      <c r="A16" s="41"/>
      <c r="B16" s="6" t="s">
        <v>18</v>
      </c>
      <c r="C16" s="2">
        <v>13</v>
      </c>
      <c r="D16" s="22">
        <f>C16/22</f>
        <v>0.59090909090909094</v>
      </c>
      <c r="E16" s="2">
        <v>5</v>
      </c>
      <c r="F16" s="22">
        <f>E16/22</f>
        <v>0.22727272727272727</v>
      </c>
      <c r="G16" s="2">
        <v>4</v>
      </c>
      <c r="H16" s="22">
        <f>G16/22</f>
        <v>0.18181818181818182</v>
      </c>
      <c r="I16" s="1" t="s">
        <v>163</v>
      </c>
    </row>
    <row r="17" spans="1:8" ht="30" x14ac:dyDescent="0.25">
      <c r="A17" s="42"/>
      <c r="B17" s="6" t="s">
        <v>17</v>
      </c>
      <c r="C17" s="2">
        <f>C27-E17-G17</f>
        <v>145</v>
      </c>
      <c r="D17" s="22">
        <f>C17/C27</f>
        <v>0.85798816568047342</v>
      </c>
      <c r="E17" s="2">
        <v>9</v>
      </c>
      <c r="F17" s="22">
        <f>E17/C27</f>
        <v>5.3254437869822487E-2</v>
      </c>
      <c r="G17" s="2">
        <v>15</v>
      </c>
      <c r="H17" s="22">
        <f>G17/C27</f>
        <v>8.8757396449704137E-2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0.69688004303388928</v>
      </c>
      <c r="E18" s="22"/>
      <c r="F18" s="22">
        <f t="shared" ref="F18:H18" si="2">AVERAGE(F13:F17)</f>
        <v>0.11646046261430879</v>
      </c>
      <c r="G18" s="22"/>
      <c r="H18" s="22">
        <f t="shared" si="2"/>
        <v>0.18665949435180207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142</v>
      </c>
      <c r="D19" s="22">
        <f>C19/C27</f>
        <v>0.84023668639053251</v>
      </c>
      <c r="E19" s="2">
        <v>13</v>
      </c>
      <c r="F19" s="22">
        <f>E19/C27</f>
        <v>7.6923076923076927E-2</v>
      </c>
      <c r="G19" s="2">
        <v>14</v>
      </c>
      <c r="H19" s="22">
        <f>G19/C27</f>
        <v>8.2840236686390539E-2</v>
      </c>
    </row>
    <row r="20" spans="1:8" ht="45" x14ac:dyDescent="0.25">
      <c r="A20" s="35"/>
      <c r="B20" s="6" t="s">
        <v>21</v>
      </c>
      <c r="C20" s="2">
        <f>C27-E20-G20</f>
        <v>130</v>
      </c>
      <c r="D20" s="22">
        <f>C20/C27</f>
        <v>0.76923076923076927</v>
      </c>
      <c r="E20" s="2">
        <v>21</v>
      </c>
      <c r="F20" s="22">
        <f>E20/C27</f>
        <v>0.1242603550295858</v>
      </c>
      <c r="G20" s="2">
        <v>18</v>
      </c>
      <c r="H20" s="22">
        <f>G20/C27</f>
        <v>0.10650887573964497</v>
      </c>
    </row>
    <row r="21" spans="1:8" ht="45" x14ac:dyDescent="0.25">
      <c r="A21" s="35"/>
      <c r="B21" s="6" t="s">
        <v>22</v>
      </c>
      <c r="C21" s="2">
        <f>C27-E21-G21</f>
        <v>115</v>
      </c>
      <c r="D21" s="22">
        <f>C21/C27</f>
        <v>0.68047337278106512</v>
      </c>
      <c r="E21" s="2">
        <v>6</v>
      </c>
      <c r="F21" s="22">
        <f>E21/C27</f>
        <v>3.5502958579881658E-2</v>
      </c>
      <c r="G21" s="2">
        <v>48</v>
      </c>
      <c r="H21" s="22">
        <f>G21/C27</f>
        <v>0.28402366863905326</v>
      </c>
    </row>
    <row r="22" spans="1:8" ht="45" x14ac:dyDescent="0.25">
      <c r="A22" s="35"/>
      <c r="B22" s="6" t="s">
        <v>26</v>
      </c>
      <c r="C22" s="2">
        <f>C27-E22-G22</f>
        <v>104</v>
      </c>
      <c r="D22" s="22">
        <f>C22/C27</f>
        <v>0.61538461538461542</v>
      </c>
      <c r="E22" s="2">
        <v>13</v>
      </c>
      <c r="F22" s="22">
        <f>E22/C27</f>
        <v>7.6923076923076927E-2</v>
      </c>
      <c r="G22" s="2">
        <v>52</v>
      </c>
      <c r="H22" s="22">
        <f>G22/C27</f>
        <v>0.30769230769230771</v>
      </c>
    </row>
    <row r="23" spans="1:8" ht="45" x14ac:dyDescent="0.25">
      <c r="A23" s="36"/>
      <c r="B23" s="9" t="s">
        <v>27</v>
      </c>
      <c r="C23" s="2">
        <f>C27-E23-G23</f>
        <v>136</v>
      </c>
      <c r="D23" s="22">
        <f>C23/C27</f>
        <v>0.80473372781065089</v>
      </c>
      <c r="E23" s="2">
        <v>8</v>
      </c>
      <c r="F23" s="22">
        <f>E23/C27</f>
        <v>4.7337278106508875E-2</v>
      </c>
      <c r="G23" s="2">
        <v>25</v>
      </c>
      <c r="H23" s="22">
        <f>G23/C27</f>
        <v>0.14792899408284024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0.74201183431952666</v>
      </c>
      <c r="E24" s="22"/>
      <c r="F24" s="22">
        <f t="shared" ref="F24:H24" si="3">AVERAGE(F19:F23)</f>
        <v>7.2189349112426041E-2</v>
      </c>
      <c r="G24" s="22"/>
      <c r="H24" s="22">
        <f t="shared" si="3"/>
        <v>0.18579881656804734</v>
      </c>
    </row>
    <row r="26" spans="1:8" x14ac:dyDescent="0.25">
      <c r="B26" s="19" t="s">
        <v>32</v>
      </c>
      <c r="C26" s="4">
        <v>330</v>
      </c>
    </row>
    <row r="27" spans="1:8" x14ac:dyDescent="0.25">
      <c r="B27" s="8" t="s">
        <v>31</v>
      </c>
      <c r="C27" s="4">
        <v>169</v>
      </c>
    </row>
    <row r="28" spans="1:8" ht="30" x14ac:dyDescent="0.25">
      <c r="B28" s="13" t="s">
        <v>33</v>
      </c>
      <c r="C28" s="23">
        <f>C27/C26</f>
        <v>0.51212121212121209</v>
      </c>
    </row>
    <row r="29" spans="1:8" ht="30" x14ac:dyDescent="0.25">
      <c r="B29" s="13" t="s">
        <v>34</v>
      </c>
      <c r="C29" s="23">
        <f>AVERAGE(D24,D18,D12,D9)</f>
        <v>0.73191231845078009</v>
      </c>
    </row>
    <row r="30" spans="1:8" ht="30" x14ac:dyDescent="0.25">
      <c r="B30" s="13" t="s">
        <v>35</v>
      </c>
      <c r="C30" s="23">
        <f>AVERAGE(AVERAGE(F24,F18,F9,F12))</f>
        <v>9.3020441097364182E-2</v>
      </c>
    </row>
    <row r="31" spans="1:8" ht="30" x14ac:dyDescent="0.25">
      <c r="B31" s="12" t="s">
        <v>36</v>
      </c>
      <c r="C31" s="23">
        <f>AVERAGE(H24,H18,H12,H9)</f>
        <v>0.17506724045185584</v>
      </c>
    </row>
    <row r="32" spans="1:8" x14ac:dyDescent="0.25">
      <c r="B32" s="1"/>
    </row>
    <row r="33" spans="1:8" ht="15.75" x14ac:dyDescent="0.25">
      <c r="A33" s="1"/>
      <c r="B33" s="15" t="s">
        <v>30</v>
      </c>
      <c r="C33" s="1"/>
      <c r="D33" s="1"/>
      <c r="E33" s="1"/>
      <c r="F33" s="1"/>
      <c r="G33" s="1"/>
      <c r="H33" s="1"/>
    </row>
    <row r="34" spans="1:8" x14ac:dyDescent="0.25">
      <c r="A34" s="4">
        <v>1</v>
      </c>
      <c r="B34" s="30" t="s">
        <v>153</v>
      </c>
    </row>
    <row r="35" spans="1:8" x14ac:dyDescent="0.25">
      <c r="A35" s="4">
        <v>2</v>
      </c>
      <c r="B35" s="30" t="s">
        <v>154</v>
      </c>
    </row>
    <row r="36" spans="1:8" x14ac:dyDescent="0.25">
      <c r="A36" s="4">
        <v>3</v>
      </c>
      <c r="B36" s="30" t="s">
        <v>155</v>
      </c>
    </row>
    <row r="37" spans="1:8" x14ac:dyDescent="0.25">
      <c r="A37" s="4">
        <v>4</v>
      </c>
      <c r="B37" s="30" t="s">
        <v>156</v>
      </c>
    </row>
    <row r="38" spans="1:8" x14ac:dyDescent="0.25">
      <c r="A38" s="4">
        <v>5</v>
      </c>
      <c r="B38" s="30" t="s">
        <v>157</v>
      </c>
    </row>
    <row r="39" spans="1:8" x14ac:dyDescent="0.25">
      <c r="A39" s="4">
        <v>6</v>
      </c>
      <c r="B39" s="30" t="s">
        <v>158</v>
      </c>
    </row>
    <row r="40" spans="1:8" x14ac:dyDescent="0.25">
      <c r="A40" s="4">
        <v>7</v>
      </c>
      <c r="B40" s="30" t="s">
        <v>159</v>
      </c>
    </row>
    <row r="41" spans="1:8" x14ac:dyDescent="0.25">
      <c r="A41" s="4">
        <v>8</v>
      </c>
      <c r="B41" s="30" t="s">
        <v>160</v>
      </c>
    </row>
    <row r="42" spans="1:8" x14ac:dyDescent="0.25">
      <c r="A42" s="4">
        <v>9</v>
      </c>
      <c r="B42" s="30" t="s">
        <v>161</v>
      </c>
    </row>
    <row r="43" spans="1:8" x14ac:dyDescent="0.25">
      <c r="A43" s="4">
        <v>10</v>
      </c>
      <c r="B43" s="30" t="s">
        <v>162</v>
      </c>
    </row>
  </sheetData>
  <mergeCells count="8">
    <mergeCell ref="A19:A23"/>
    <mergeCell ref="A10:A11"/>
    <mergeCell ref="A13:A17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7" workbookViewId="0">
      <selection activeCell="N16" sqref="N16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49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88</v>
      </c>
      <c r="D4" s="22">
        <f>C4/C27</f>
        <v>0.83809523809523812</v>
      </c>
      <c r="E4" s="2">
        <v>4</v>
      </c>
      <c r="F4" s="22">
        <f>E4/C27</f>
        <v>3.8095238095238099E-2</v>
      </c>
      <c r="G4" s="2">
        <v>13</v>
      </c>
      <c r="H4" s="22">
        <f>G4/C27</f>
        <v>0.12380952380952381</v>
      </c>
    </row>
    <row r="5" spans="1:10" ht="45" x14ac:dyDescent="0.25">
      <c r="A5" s="35"/>
      <c r="B5" s="6" t="s">
        <v>5</v>
      </c>
      <c r="C5" s="2">
        <f>C27-E5-G5</f>
        <v>80</v>
      </c>
      <c r="D5" s="22">
        <f>C5/C27</f>
        <v>0.76190476190476186</v>
      </c>
      <c r="E5" s="2">
        <v>12</v>
      </c>
      <c r="F5" s="22">
        <f>E5/C27</f>
        <v>0.11428571428571428</v>
      </c>
      <c r="G5" s="2">
        <v>13</v>
      </c>
      <c r="H5" s="22">
        <f>G5/C27</f>
        <v>0.12380952380952381</v>
      </c>
    </row>
    <row r="6" spans="1:10" ht="45" x14ac:dyDescent="0.25">
      <c r="A6" s="35"/>
      <c r="B6" s="6" t="s">
        <v>6</v>
      </c>
      <c r="C6" s="2">
        <f>C27-E6-G6</f>
        <v>93</v>
      </c>
      <c r="D6" s="22">
        <f>C6/C27</f>
        <v>0.88571428571428568</v>
      </c>
      <c r="E6" s="2">
        <v>6</v>
      </c>
      <c r="F6" s="22">
        <f>E6/C27</f>
        <v>5.7142857142857141E-2</v>
      </c>
      <c r="G6" s="2">
        <v>6</v>
      </c>
      <c r="H6" s="22">
        <f>G6/C27</f>
        <v>5.7142857142857141E-2</v>
      </c>
    </row>
    <row r="7" spans="1:10" ht="30" x14ac:dyDescent="0.25">
      <c r="A7" s="35"/>
      <c r="B7" s="6" t="s">
        <v>7</v>
      </c>
      <c r="C7" s="2">
        <f>C27-E7-G7</f>
        <v>91</v>
      </c>
      <c r="D7" s="22">
        <f>C7/C27</f>
        <v>0.8666666666666667</v>
      </c>
      <c r="E7" s="2">
        <v>3</v>
      </c>
      <c r="F7" s="22">
        <f>E7/C27</f>
        <v>2.8571428571428571E-2</v>
      </c>
      <c r="G7" s="2">
        <v>11</v>
      </c>
      <c r="H7" s="22">
        <f>G7/C27</f>
        <v>0.10476190476190476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67</v>
      </c>
      <c r="D8" s="22">
        <f>C8/C27</f>
        <v>0.63809523809523805</v>
      </c>
      <c r="E8" s="2">
        <v>17</v>
      </c>
      <c r="F8" s="22">
        <f>E8/C27</f>
        <v>0.16190476190476191</v>
      </c>
      <c r="G8" s="2">
        <v>21</v>
      </c>
      <c r="H8" s="22">
        <f>G8/C27</f>
        <v>0.2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0.79809523809523808</v>
      </c>
      <c r="E9" s="22"/>
      <c r="F9" s="22">
        <f t="shared" ref="F9:H9" si="0">AVERAGE(F4:F8)</f>
        <v>0.08</v>
      </c>
      <c r="G9" s="22"/>
      <c r="H9" s="22">
        <f t="shared" si="0"/>
        <v>0.12190476190476192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75</v>
      </c>
      <c r="D10" s="22">
        <f>C10/C27</f>
        <v>0.7142857142857143</v>
      </c>
      <c r="E10" s="2">
        <v>4</v>
      </c>
      <c r="F10" s="22">
        <f>E10/C27</f>
        <v>3.8095238095238099E-2</v>
      </c>
      <c r="G10" s="2">
        <v>26</v>
      </c>
      <c r="H10" s="22">
        <f>G10/C27</f>
        <v>0.24761904761904763</v>
      </c>
    </row>
    <row r="11" spans="1:10" ht="30" x14ac:dyDescent="0.25">
      <c r="A11" s="36"/>
      <c r="B11" s="6" t="s">
        <v>12</v>
      </c>
      <c r="C11" s="2">
        <f>C27-E11-G11</f>
        <v>86</v>
      </c>
      <c r="D11" s="22">
        <f>C11/C27</f>
        <v>0.81904761904761902</v>
      </c>
      <c r="E11" s="2">
        <v>5</v>
      </c>
      <c r="F11" s="22">
        <f>E11/C27</f>
        <v>4.7619047619047616E-2</v>
      </c>
      <c r="G11" s="2">
        <v>14</v>
      </c>
      <c r="H11" s="22">
        <f>G11/C27</f>
        <v>0.13333333333333333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0.76666666666666661</v>
      </c>
      <c r="E12" s="22"/>
      <c r="F12" s="22">
        <f t="shared" ref="F12:H12" si="1">AVERAGE(F10:F11)</f>
        <v>4.2857142857142858E-2</v>
      </c>
      <c r="G12" s="22"/>
      <c r="H12" s="22">
        <f t="shared" si="1"/>
        <v>0.19047619047619047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77</v>
      </c>
      <c r="D13" s="22">
        <f>C13/C27</f>
        <v>0.73333333333333328</v>
      </c>
      <c r="E13" s="2">
        <v>7</v>
      </c>
      <c r="F13" s="22">
        <f>E13/C27</f>
        <v>6.6666666666666666E-2</v>
      </c>
      <c r="G13" s="2">
        <v>21</v>
      </c>
      <c r="H13" s="22">
        <f>G13/C27</f>
        <v>0.2</v>
      </c>
    </row>
    <row r="14" spans="1:10" ht="45" x14ac:dyDescent="0.25">
      <c r="A14" s="41"/>
      <c r="B14" s="6" t="s">
        <v>15</v>
      </c>
      <c r="C14" s="2">
        <f>C27-E14-G14</f>
        <v>71</v>
      </c>
      <c r="D14" s="22">
        <f>C14/C27</f>
        <v>0.67619047619047623</v>
      </c>
      <c r="E14" s="2">
        <v>7</v>
      </c>
      <c r="F14" s="22">
        <f>E14/C27</f>
        <v>6.6666666666666666E-2</v>
      </c>
      <c r="G14" s="2">
        <v>27</v>
      </c>
      <c r="H14" s="22">
        <f>G14/C27</f>
        <v>0.25714285714285712</v>
      </c>
    </row>
    <row r="15" spans="1:10" ht="30" x14ac:dyDescent="0.25">
      <c r="A15" s="41"/>
      <c r="B15" s="6" t="s">
        <v>16</v>
      </c>
      <c r="C15" s="2">
        <f>C27-E15-G15</f>
        <v>81</v>
      </c>
      <c r="D15" s="22">
        <f>C15/C27</f>
        <v>0.77142857142857146</v>
      </c>
      <c r="E15" s="2">
        <v>5</v>
      </c>
      <c r="F15" s="22">
        <f>E15/C27</f>
        <v>4.7619047619047616E-2</v>
      </c>
      <c r="G15" s="2">
        <v>19</v>
      </c>
      <c r="H15" s="22">
        <f>G15/C27</f>
        <v>0.18095238095238095</v>
      </c>
    </row>
    <row r="16" spans="1:10" ht="45" x14ac:dyDescent="0.25">
      <c r="A16" s="41"/>
      <c r="B16" s="6" t="s">
        <v>18</v>
      </c>
      <c r="C16" s="2">
        <v>15</v>
      </c>
      <c r="D16" s="22">
        <f>C16/25</f>
        <v>0.6</v>
      </c>
      <c r="E16" s="2">
        <v>0</v>
      </c>
      <c r="F16" s="22">
        <f>E16/25</f>
        <v>0</v>
      </c>
      <c r="G16" s="2">
        <v>10</v>
      </c>
      <c r="H16" s="22">
        <f>G16/25</f>
        <v>0.4</v>
      </c>
      <c r="I16" s="1" t="s">
        <v>185</v>
      </c>
    </row>
    <row r="17" spans="1:8" ht="30" x14ac:dyDescent="0.25">
      <c r="A17" s="42"/>
      <c r="B17" s="6" t="s">
        <v>17</v>
      </c>
      <c r="C17" s="2">
        <f>C27-E17-G17</f>
        <v>91</v>
      </c>
      <c r="D17" s="22">
        <f>C17/C27</f>
        <v>0.8666666666666667</v>
      </c>
      <c r="E17" s="2">
        <v>6</v>
      </c>
      <c r="F17" s="22">
        <f>E17/C27</f>
        <v>5.7142857142857141E-2</v>
      </c>
      <c r="G17" s="2">
        <v>8</v>
      </c>
      <c r="H17" s="22">
        <f>G17/C27</f>
        <v>7.6190476190476197E-2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0.72952380952380946</v>
      </c>
      <c r="E18" s="22"/>
      <c r="F18" s="22">
        <f t="shared" ref="F18:H18" si="2">AVERAGE(F13:F17)</f>
        <v>4.7619047619047616E-2</v>
      </c>
      <c r="G18" s="22"/>
      <c r="H18" s="22">
        <f t="shared" si="2"/>
        <v>0.22285714285714281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99</v>
      </c>
      <c r="D19" s="22">
        <f>C19/C27</f>
        <v>0.94285714285714284</v>
      </c>
      <c r="E19" s="2">
        <v>2</v>
      </c>
      <c r="F19" s="22">
        <f>E19/C27</f>
        <v>1.9047619047619049E-2</v>
      </c>
      <c r="G19" s="2">
        <v>4</v>
      </c>
      <c r="H19" s="22">
        <f>G19/C27</f>
        <v>3.8095238095238099E-2</v>
      </c>
    </row>
    <row r="20" spans="1:8" ht="45" x14ac:dyDescent="0.25">
      <c r="A20" s="35"/>
      <c r="B20" s="6" t="s">
        <v>21</v>
      </c>
      <c r="C20" s="2">
        <f>C27-E20-G20</f>
        <v>85</v>
      </c>
      <c r="D20" s="22">
        <f>C20/C27</f>
        <v>0.80952380952380953</v>
      </c>
      <c r="E20" s="2">
        <v>5</v>
      </c>
      <c r="F20" s="22">
        <f>E20/C27</f>
        <v>4.7619047619047616E-2</v>
      </c>
      <c r="G20" s="2">
        <v>15</v>
      </c>
      <c r="H20" s="22">
        <f>G20/C27</f>
        <v>0.14285714285714285</v>
      </c>
    </row>
    <row r="21" spans="1:8" ht="45" x14ac:dyDescent="0.25">
      <c r="A21" s="35"/>
      <c r="B21" s="6" t="s">
        <v>22</v>
      </c>
      <c r="C21" s="2">
        <f>C27-E21-G21</f>
        <v>84</v>
      </c>
      <c r="D21" s="22">
        <f>C21/C27</f>
        <v>0.8</v>
      </c>
      <c r="E21" s="2">
        <v>5</v>
      </c>
      <c r="F21" s="22">
        <f>E21/C27</f>
        <v>4.7619047619047616E-2</v>
      </c>
      <c r="G21" s="2">
        <v>16</v>
      </c>
      <c r="H21" s="22">
        <f>G21/C27</f>
        <v>0.15238095238095239</v>
      </c>
    </row>
    <row r="22" spans="1:8" ht="45" x14ac:dyDescent="0.25">
      <c r="A22" s="35"/>
      <c r="B22" s="6" t="s">
        <v>26</v>
      </c>
      <c r="C22" s="2">
        <f>C27-E22-G22</f>
        <v>83</v>
      </c>
      <c r="D22" s="22">
        <f>C22/C27</f>
        <v>0.79047619047619044</v>
      </c>
      <c r="E22" s="2">
        <v>1</v>
      </c>
      <c r="F22" s="22">
        <f>E22/C27</f>
        <v>9.5238095238095247E-3</v>
      </c>
      <c r="G22" s="2">
        <v>21</v>
      </c>
      <c r="H22" s="22">
        <f>G22/C27</f>
        <v>0.2</v>
      </c>
    </row>
    <row r="23" spans="1:8" ht="45" x14ac:dyDescent="0.25">
      <c r="A23" s="36"/>
      <c r="B23" s="9" t="s">
        <v>27</v>
      </c>
      <c r="C23" s="2">
        <f>C27-E23-G23</f>
        <v>95</v>
      </c>
      <c r="D23" s="22">
        <f>C23/C27</f>
        <v>0.90476190476190477</v>
      </c>
      <c r="E23" s="2">
        <v>1</v>
      </c>
      <c r="F23" s="22">
        <f>E23/C27</f>
        <v>9.5238095238095247E-3</v>
      </c>
      <c r="G23" s="2">
        <v>9</v>
      </c>
      <c r="H23" s="22">
        <f>G23/C27</f>
        <v>8.5714285714285715E-2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0.84952380952380957</v>
      </c>
      <c r="E24" s="22"/>
      <c r="F24" s="22">
        <f t="shared" ref="F24:H24" si="3">AVERAGE(F19:F23)</f>
        <v>2.6666666666666665E-2</v>
      </c>
      <c r="G24" s="22"/>
      <c r="H24" s="22">
        <f t="shared" si="3"/>
        <v>0.12380952380952384</v>
      </c>
    </row>
    <row r="26" spans="1:8" x14ac:dyDescent="0.25">
      <c r="B26" s="19" t="s">
        <v>32</v>
      </c>
      <c r="C26" s="4">
        <v>192</v>
      </c>
    </row>
    <row r="27" spans="1:8" x14ac:dyDescent="0.25">
      <c r="B27" s="8" t="s">
        <v>31</v>
      </c>
      <c r="C27" s="4">
        <v>105</v>
      </c>
    </row>
    <row r="28" spans="1:8" ht="30" x14ac:dyDescent="0.25">
      <c r="B28" s="13" t="s">
        <v>33</v>
      </c>
      <c r="C28" s="23">
        <f>C27/C26</f>
        <v>0.546875</v>
      </c>
    </row>
    <row r="29" spans="1:8" ht="30" x14ac:dyDescent="0.25">
      <c r="B29" s="13" t="s">
        <v>34</v>
      </c>
      <c r="C29" s="23">
        <f>AVERAGE(D24,D18,D12,D9)</f>
        <v>0.78595238095238096</v>
      </c>
    </row>
    <row r="30" spans="1:8" ht="30" x14ac:dyDescent="0.25">
      <c r="B30" s="13" t="s">
        <v>35</v>
      </c>
      <c r="C30" s="23">
        <f>AVERAGE(AVERAGE(F24,F18,F9,F12))</f>
        <v>4.9285714285714294E-2</v>
      </c>
    </row>
    <row r="31" spans="1:8" ht="30" x14ac:dyDescent="0.25">
      <c r="B31" s="12" t="s">
        <v>36</v>
      </c>
      <c r="C31" s="23">
        <f>AVERAGE(H24,H18,H12,H9)</f>
        <v>0.16476190476190478</v>
      </c>
    </row>
    <row r="32" spans="1:8" x14ac:dyDescent="0.25">
      <c r="B32" s="1"/>
    </row>
    <row r="33" spans="1:2" s="1" customFormat="1" ht="15.75" x14ac:dyDescent="0.25">
      <c r="B33" s="15" t="s">
        <v>30</v>
      </c>
    </row>
    <row r="34" spans="1:2" s="1" customFormat="1" x14ac:dyDescent="0.25">
      <c r="A34" s="1">
        <v>1</v>
      </c>
      <c r="B34" s="30" t="s">
        <v>183</v>
      </c>
    </row>
    <row r="35" spans="1:2" s="1" customFormat="1" x14ac:dyDescent="0.25">
      <c r="A35" s="1">
        <v>2</v>
      </c>
      <c r="B35" s="30" t="s">
        <v>184</v>
      </c>
    </row>
    <row r="36" spans="1:2" s="1" customFormat="1" ht="15.75" x14ac:dyDescent="0.25">
      <c r="B36" s="16"/>
    </row>
    <row r="37" spans="1:2" s="1" customFormat="1" ht="15.75" x14ac:dyDescent="0.25">
      <c r="B37" s="16"/>
    </row>
  </sheetData>
  <mergeCells count="8">
    <mergeCell ref="A10:A11"/>
    <mergeCell ref="A13:A17"/>
    <mergeCell ref="A19:A23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7" workbookViewId="0">
      <selection activeCell="L20" sqref="L20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50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82</v>
      </c>
      <c r="D4" s="22">
        <f>C4/C27</f>
        <v>0.82</v>
      </c>
      <c r="E4" s="2">
        <v>4</v>
      </c>
      <c r="F4" s="22">
        <f>E4/C27</f>
        <v>0.04</v>
      </c>
      <c r="G4" s="2">
        <v>14</v>
      </c>
      <c r="H4" s="22">
        <f>G4/C27</f>
        <v>0.14000000000000001</v>
      </c>
    </row>
    <row r="5" spans="1:10" ht="45" x14ac:dyDescent="0.25">
      <c r="A5" s="35"/>
      <c r="B5" s="6" t="s">
        <v>5</v>
      </c>
      <c r="C5" s="2">
        <f>C27-E5-G5</f>
        <v>79</v>
      </c>
      <c r="D5" s="22">
        <f>C5/C27</f>
        <v>0.79</v>
      </c>
      <c r="E5" s="2">
        <v>7</v>
      </c>
      <c r="F5" s="22">
        <f>E5/C27</f>
        <v>7.0000000000000007E-2</v>
      </c>
      <c r="G5" s="2">
        <v>14</v>
      </c>
      <c r="H5" s="22">
        <f>G5/C27</f>
        <v>0.14000000000000001</v>
      </c>
    </row>
    <row r="6" spans="1:10" ht="45" x14ac:dyDescent="0.25">
      <c r="A6" s="35"/>
      <c r="B6" s="6" t="s">
        <v>6</v>
      </c>
      <c r="C6" s="2">
        <f>C27-E6-G6</f>
        <v>86</v>
      </c>
      <c r="D6" s="22">
        <f>C6/C27</f>
        <v>0.86</v>
      </c>
      <c r="E6" s="2">
        <v>6</v>
      </c>
      <c r="F6" s="22">
        <f>E6/C27</f>
        <v>0.06</v>
      </c>
      <c r="G6" s="2">
        <v>8</v>
      </c>
      <c r="H6" s="22">
        <f>G6/C27</f>
        <v>0.08</v>
      </c>
    </row>
    <row r="7" spans="1:10" ht="30" x14ac:dyDescent="0.25">
      <c r="A7" s="35"/>
      <c r="B7" s="6" t="s">
        <v>7</v>
      </c>
      <c r="C7" s="2">
        <f>C27-E7-G7</f>
        <v>74</v>
      </c>
      <c r="D7" s="22">
        <f>C7/C27</f>
        <v>0.74</v>
      </c>
      <c r="E7" s="2">
        <v>10</v>
      </c>
      <c r="F7" s="22">
        <f>E7/C27</f>
        <v>0.1</v>
      </c>
      <c r="G7" s="2">
        <v>16</v>
      </c>
      <c r="H7" s="22">
        <f>G7/C27</f>
        <v>0.16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46</v>
      </c>
      <c r="D8" s="22">
        <f>C8/C27</f>
        <v>0.46</v>
      </c>
      <c r="E8" s="2">
        <v>32</v>
      </c>
      <c r="F8" s="22">
        <f>E8/C27</f>
        <v>0.32</v>
      </c>
      <c r="G8" s="2">
        <v>22</v>
      </c>
      <c r="H8" s="22">
        <f>G8/C27</f>
        <v>0.22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0.73399999999999999</v>
      </c>
      <c r="E9" s="22"/>
      <c r="F9" s="22">
        <f t="shared" ref="F9:H9" si="0">AVERAGE(F4:F8)</f>
        <v>0.11800000000000002</v>
      </c>
      <c r="G9" s="22"/>
      <c r="H9" s="22">
        <f t="shared" si="0"/>
        <v>0.14799999999999999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65</v>
      </c>
      <c r="D10" s="22">
        <f>C10/C27</f>
        <v>0.65</v>
      </c>
      <c r="E10" s="2">
        <v>16</v>
      </c>
      <c r="F10" s="22">
        <f>E10/C27</f>
        <v>0.16</v>
      </c>
      <c r="G10" s="2">
        <v>19</v>
      </c>
      <c r="H10" s="22">
        <f>G10/C27</f>
        <v>0.19</v>
      </c>
    </row>
    <row r="11" spans="1:10" ht="30" x14ac:dyDescent="0.25">
      <c r="A11" s="36"/>
      <c r="B11" s="6" t="s">
        <v>12</v>
      </c>
      <c r="C11" s="2">
        <f>C27-E11-G11</f>
        <v>66</v>
      </c>
      <c r="D11" s="22">
        <f>C11/C27</f>
        <v>0.66</v>
      </c>
      <c r="E11" s="2">
        <v>14</v>
      </c>
      <c r="F11" s="22">
        <f>E11/C27</f>
        <v>0.14000000000000001</v>
      </c>
      <c r="G11" s="2">
        <v>20</v>
      </c>
      <c r="H11" s="22">
        <f>G11/C27</f>
        <v>0.2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0.65500000000000003</v>
      </c>
      <c r="E12" s="22"/>
      <c r="F12" s="22">
        <f t="shared" ref="F12:H12" si="1">AVERAGE(F10:F11)</f>
        <v>0.15000000000000002</v>
      </c>
      <c r="G12" s="22"/>
      <c r="H12" s="22">
        <f t="shared" si="1"/>
        <v>0.19500000000000001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63</v>
      </c>
      <c r="D13" s="22">
        <f>C13/C27</f>
        <v>0.63</v>
      </c>
      <c r="E13" s="2">
        <v>12</v>
      </c>
      <c r="F13" s="22">
        <f>E13/C27</f>
        <v>0.12</v>
      </c>
      <c r="G13" s="2">
        <v>25</v>
      </c>
      <c r="H13" s="22">
        <f>G13/C27</f>
        <v>0.25</v>
      </c>
    </row>
    <row r="14" spans="1:10" ht="45" x14ac:dyDescent="0.25">
      <c r="A14" s="41"/>
      <c r="B14" s="6" t="s">
        <v>15</v>
      </c>
      <c r="C14" s="2">
        <f>C27-E14-G14</f>
        <v>59</v>
      </c>
      <c r="D14" s="22">
        <f>C14/C27</f>
        <v>0.59</v>
      </c>
      <c r="E14" s="2">
        <v>16</v>
      </c>
      <c r="F14" s="22">
        <f>E14/C27</f>
        <v>0.16</v>
      </c>
      <c r="G14" s="2">
        <v>25</v>
      </c>
      <c r="H14" s="22">
        <f>G14/C27</f>
        <v>0.25</v>
      </c>
    </row>
    <row r="15" spans="1:10" ht="30" x14ac:dyDescent="0.25">
      <c r="A15" s="41"/>
      <c r="B15" s="6" t="s">
        <v>16</v>
      </c>
      <c r="C15" s="2">
        <f>C27-E15-G15</f>
        <v>62</v>
      </c>
      <c r="D15" s="22">
        <f>C15/C27</f>
        <v>0.62</v>
      </c>
      <c r="E15" s="2">
        <v>17</v>
      </c>
      <c r="F15" s="22">
        <f>E15/C27</f>
        <v>0.17</v>
      </c>
      <c r="G15" s="2">
        <v>21</v>
      </c>
      <c r="H15" s="22">
        <f>G15/C27</f>
        <v>0.21</v>
      </c>
    </row>
    <row r="16" spans="1:10" ht="45" x14ac:dyDescent="0.25">
      <c r="A16" s="41"/>
      <c r="B16" s="6" t="s">
        <v>18</v>
      </c>
      <c r="C16" s="2">
        <v>1</v>
      </c>
      <c r="D16" s="22">
        <f>C16/3</f>
        <v>0.33333333333333331</v>
      </c>
      <c r="E16" s="2">
        <v>1</v>
      </c>
      <c r="F16" s="22">
        <f>E16/3</f>
        <v>0.33333333333333331</v>
      </c>
      <c r="G16" s="2">
        <v>1</v>
      </c>
      <c r="H16" s="22">
        <f>G16/3</f>
        <v>0.33333333333333331</v>
      </c>
      <c r="I16" s="1" t="s">
        <v>197</v>
      </c>
    </row>
    <row r="17" spans="1:8" ht="30" x14ac:dyDescent="0.25">
      <c r="A17" s="42"/>
      <c r="B17" s="6" t="s">
        <v>17</v>
      </c>
      <c r="C17" s="2">
        <f>C27-E17-G17</f>
        <v>84</v>
      </c>
      <c r="D17" s="22">
        <f>C17/C27</f>
        <v>0.84</v>
      </c>
      <c r="E17" s="2">
        <v>5</v>
      </c>
      <c r="F17" s="22">
        <f>E17/C27</f>
        <v>0.05</v>
      </c>
      <c r="G17" s="2">
        <v>11</v>
      </c>
      <c r="H17" s="22">
        <f>G17/C27</f>
        <v>0.11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0.60266666666666668</v>
      </c>
      <c r="E18" s="22"/>
      <c r="F18" s="22">
        <f t="shared" ref="F18:H18" si="2">AVERAGE(F13:F17)</f>
        <v>0.16666666666666669</v>
      </c>
      <c r="G18" s="22"/>
      <c r="H18" s="22">
        <f t="shared" si="2"/>
        <v>0.23066666666666666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81</v>
      </c>
      <c r="D19" s="22">
        <f>C19/C27</f>
        <v>0.81</v>
      </c>
      <c r="E19" s="2">
        <v>9</v>
      </c>
      <c r="F19" s="22">
        <f>E19/C27</f>
        <v>0.09</v>
      </c>
      <c r="G19" s="2">
        <v>10</v>
      </c>
      <c r="H19" s="22">
        <f>G19/C27</f>
        <v>0.1</v>
      </c>
    </row>
    <row r="20" spans="1:8" ht="45" x14ac:dyDescent="0.25">
      <c r="A20" s="35"/>
      <c r="B20" s="6" t="s">
        <v>21</v>
      </c>
      <c r="C20" s="2">
        <f>C27-E20-G20</f>
        <v>70</v>
      </c>
      <c r="D20" s="22">
        <f>C20/C27</f>
        <v>0.7</v>
      </c>
      <c r="E20" s="2">
        <v>11</v>
      </c>
      <c r="F20" s="22">
        <f>E20/C27</f>
        <v>0.11</v>
      </c>
      <c r="G20" s="2">
        <v>19</v>
      </c>
      <c r="H20" s="22">
        <f>G20/C27</f>
        <v>0.19</v>
      </c>
    </row>
    <row r="21" spans="1:8" ht="45" x14ac:dyDescent="0.25">
      <c r="A21" s="35"/>
      <c r="B21" s="6" t="s">
        <v>22</v>
      </c>
      <c r="C21" s="2">
        <f>C27-E21-G21</f>
        <v>69</v>
      </c>
      <c r="D21" s="22">
        <f>C21/C27</f>
        <v>0.69</v>
      </c>
      <c r="E21" s="2">
        <v>6</v>
      </c>
      <c r="F21" s="22">
        <f>E21/C27</f>
        <v>0.06</v>
      </c>
      <c r="G21" s="2">
        <v>25</v>
      </c>
      <c r="H21" s="22">
        <f>G21/C27</f>
        <v>0.25</v>
      </c>
    </row>
    <row r="22" spans="1:8" ht="45" x14ac:dyDescent="0.25">
      <c r="A22" s="35"/>
      <c r="B22" s="6" t="s">
        <v>26</v>
      </c>
      <c r="C22" s="2">
        <f>C27-E22-G22</f>
        <v>58</v>
      </c>
      <c r="D22" s="22">
        <f>C22/C27</f>
        <v>0.57999999999999996</v>
      </c>
      <c r="E22" s="2">
        <v>7</v>
      </c>
      <c r="F22" s="22">
        <f>E22/C27</f>
        <v>7.0000000000000007E-2</v>
      </c>
      <c r="G22" s="2">
        <v>35</v>
      </c>
      <c r="H22" s="22">
        <f>G22/C27</f>
        <v>0.35</v>
      </c>
    </row>
    <row r="23" spans="1:8" ht="45" x14ac:dyDescent="0.25">
      <c r="A23" s="36"/>
      <c r="B23" s="9" t="s">
        <v>27</v>
      </c>
      <c r="C23" s="2">
        <f>C27-E23-G23</f>
        <v>85</v>
      </c>
      <c r="D23" s="22">
        <f>C23/C27</f>
        <v>0.85</v>
      </c>
      <c r="E23" s="2">
        <v>5</v>
      </c>
      <c r="F23" s="22">
        <f>E23/C27</f>
        <v>0.05</v>
      </c>
      <c r="G23" s="2">
        <v>10</v>
      </c>
      <c r="H23" s="22">
        <f>G23/C27</f>
        <v>0.1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0.72600000000000009</v>
      </c>
      <c r="E24" s="22"/>
      <c r="F24" s="22">
        <f t="shared" ref="F24:H24" si="3">AVERAGE(F19:F23)</f>
        <v>7.5999999999999998E-2</v>
      </c>
      <c r="G24" s="22"/>
      <c r="H24" s="22">
        <f t="shared" si="3"/>
        <v>0.19800000000000001</v>
      </c>
    </row>
    <row r="26" spans="1:8" x14ac:dyDescent="0.25">
      <c r="B26" s="19" t="s">
        <v>32</v>
      </c>
      <c r="C26" s="4">
        <v>298</v>
      </c>
    </row>
    <row r="27" spans="1:8" x14ac:dyDescent="0.25">
      <c r="B27" s="8" t="s">
        <v>31</v>
      </c>
      <c r="C27" s="4">
        <v>100</v>
      </c>
    </row>
    <row r="28" spans="1:8" ht="30" x14ac:dyDescent="0.25">
      <c r="B28" s="13" t="s">
        <v>33</v>
      </c>
      <c r="C28" s="23">
        <f>C27/C26</f>
        <v>0.33557046979865773</v>
      </c>
    </row>
    <row r="29" spans="1:8" ht="30" x14ac:dyDescent="0.25">
      <c r="B29" s="13" t="s">
        <v>34</v>
      </c>
      <c r="C29" s="23">
        <f>AVERAGE(D24,D18,D12,D9)</f>
        <v>0.67941666666666678</v>
      </c>
    </row>
    <row r="30" spans="1:8" ht="30" x14ac:dyDescent="0.25">
      <c r="B30" s="13" t="s">
        <v>35</v>
      </c>
      <c r="C30" s="23">
        <f>AVERAGE(AVERAGE(F24,F18,F9,F12))</f>
        <v>0.12766666666666668</v>
      </c>
    </row>
    <row r="31" spans="1:8" ht="30" x14ac:dyDescent="0.25">
      <c r="B31" s="12" t="s">
        <v>36</v>
      </c>
      <c r="C31" s="23">
        <f>AVERAGE(H24,H18,H12,H9)</f>
        <v>0.19291666666666665</v>
      </c>
    </row>
    <row r="32" spans="1:8" x14ac:dyDescent="0.25">
      <c r="B32" s="1"/>
    </row>
    <row r="33" spans="1:8" ht="15.75" x14ac:dyDescent="0.25">
      <c r="A33" s="1"/>
      <c r="B33" s="15" t="s">
        <v>30</v>
      </c>
      <c r="C33" s="1"/>
      <c r="D33" s="1"/>
      <c r="E33" s="1"/>
      <c r="F33" s="1"/>
      <c r="G33" s="1"/>
      <c r="H33" s="1"/>
    </row>
    <row r="34" spans="1:8" x14ac:dyDescent="0.25">
      <c r="A34" s="1">
        <v>1</v>
      </c>
      <c r="B34" s="30" t="s">
        <v>164</v>
      </c>
      <c r="C34" s="24"/>
      <c r="D34" s="1"/>
      <c r="E34" s="1"/>
      <c r="F34" s="1"/>
      <c r="G34" s="1"/>
      <c r="H34" s="1"/>
    </row>
    <row r="35" spans="1:8" x14ac:dyDescent="0.25">
      <c r="A35" s="1">
        <v>2</v>
      </c>
      <c r="B35" s="30" t="s">
        <v>165</v>
      </c>
      <c r="C35" s="24"/>
      <c r="D35" s="1"/>
      <c r="E35" s="1"/>
      <c r="F35" s="1"/>
      <c r="G35" s="1"/>
      <c r="H35" s="1"/>
    </row>
    <row r="36" spans="1:8" x14ac:dyDescent="0.25">
      <c r="A36" s="1">
        <v>3</v>
      </c>
      <c r="B36" s="30" t="s">
        <v>166</v>
      </c>
      <c r="C36" s="25"/>
    </row>
    <row r="37" spans="1:8" x14ac:dyDescent="0.25">
      <c r="A37" s="1">
        <v>4</v>
      </c>
      <c r="B37" s="30" t="s">
        <v>167</v>
      </c>
      <c r="C37" s="25"/>
    </row>
    <row r="38" spans="1:8" x14ac:dyDescent="0.25">
      <c r="A38" s="1">
        <v>5</v>
      </c>
      <c r="B38" s="30" t="s">
        <v>168</v>
      </c>
      <c r="C38" s="25"/>
    </row>
    <row r="39" spans="1:8" x14ac:dyDescent="0.25">
      <c r="A39" s="1">
        <v>6</v>
      </c>
      <c r="B39" s="30" t="s">
        <v>169</v>
      </c>
    </row>
    <row r="40" spans="1:8" x14ac:dyDescent="0.25">
      <c r="A40" s="1">
        <v>7</v>
      </c>
      <c r="B40" s="30" t="s">
        <v>170</v>
      </c>
    </row>
    <row r="41" spans="1:8" x14ac:dyDescent="0.25">
      <c r="A41" s="1">
        <v>8</v>
      </c>
      <c r="B41" s="30" t="s">
        <v>171</v>
      </c>
    </row>
    <row r="42" spans="1:8" x14ac:dyDescent="0.25">
      <c r="A42" s="1">
        <v>9</v>
      </c>
      <c r="B42" s="30" t="s">
        <v>172</v>
      </c>
    </row>
    <row r="43" spans="1:8" x14ac:dyDescent="0.25">
      <c r="A43" s="1">
        <v>10</v>
      </c>
      <c r="B43" s="30" t="s">
        <v>173</v>
      </c>
    </row>
    <row r="44" spans="1:8" x14ac:dyDescent="0.25">
      <c r="A44" s="1">
        <v>11</v>
      </c>
      <c r="B44" s="30" t="s">
        <v>174</v>
      </c>
    </row>
    <row r="45" spans="1:8" x14ac:dyDescent="0.25">
      <c r="A45" s="1">
        <v>12</v>
      </c>
      <c r="B45" s="30" t="s">
        <v>175</v>
      </c>
    </row>
    <row r="46" spans="1:8" x14ac:dyDescent="0.25">
      <c r="A46" s="1">
        <v>13</v>
      </c>
      <c r="B46" s="30" t="s">
        <v>176</v>
      </c>
    </row>
    <row r="47" spans="1:8" x14ac:dyDescent="0.25">
      <c r="A47" s="1">
        <v>14</v>
      </c>
      <c r="B47" s="30" t="s">
        <v>144</v>
      </c>
    </row>
  </sheetData>
  <mergeCells count="8">
    <mergeCell ref="A19:A23"/>
    <mergeCell ref="A10:A11"/>
    <mergeCell ref="A13:A17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4" workbookViewId="0">
      <selection activeCell="K19" sqref="K19"/>
    </sheetView>
  </sheetViews>
  <sheetFormatPr defaultRowHeight="15" x14ac:dyDescent="0.25"/>
  <cols>
    <col min="1" max="1" width="9.140625" style="4"/>
    <col min="2" max="2" width="50.5703125" style="4" customWidth="1"/>
    <col min="3" max="3" width="10.28515625" style="4" customWidth="1"/>
    <col min="4" max="4" width="10.140625" style="4" customWidth="1"/>
    <col min="5" max="5" width="10" style="4" customWidth="1"/>
    <col min="6" max="8" width="10.85546875" style="4" customWidth="1"/>
    <col min="9" max="16384" width="9.140625" style="1"/>
  </cols>
  <sheetData>
    <row r="1" spans="1:10" ht="49.5" customHeight="1" x14ac:dyDescent="0.25">
      <c r="A1" s="39" t="s">
        <v>51</v>
      </c>
      <c r="B1" s="39"/>
      <c r="C1" s="39"/>
      <c r="D1" s="39"/>
      <c r="E1" s="39"/>
      <c r="F1" s="39"/>
      <c r="G1" s="39"/>
      <c r="H1" s="39"/>
    </row>
    <row r="2" spans="1:10" ht="103.5" customHeight="1" x14ac:dyDescent="0.25">
      <c r="A2" s="2"/>
      <c r="B2" s="3" t="s">
        <v>0</v>
      </c>
      <c r="C2" s="37" t="s">
        <v>23</v>
      </c>
      <c r="D2" s="38"/>
      <c r="E2" s="37" t="s">
        <v>24</v>
      </c>
      <c r="F2" s="38"/>
      <c r="G2" s="37" t="s">
        <v>25</v>
      </c>
      <c r="H2" s="38"/>
    </row>
    <row r="3" spans="1:10" ht="17.25" x14ac:dyDescent="0.25">
      <c r="A3" s="2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10" ht="30" customHeight="1" x14ac:dyDescent="0.25">
      <c r="A4" s="34" t="s">
        <v>3</v>
      </c>
      <c r="B4" s="6" t="s">
        <v>4</v>
      </c>
      <c r="C4" s="2">
        <f>C27-E4-G4</f>
        <v>54</v>
      </c>
      <c r="D4" s="22">
        <f>C4/C27</f>
        <v>0.88524590163934425</v>
      </c>
      <c r="E4" s="2">
        <v>2</v>
      </c>
      <c r="F4" s="22">
        <f>E4/C27</f>
        <v>3.2786885245901641E-2</v>
      </c>
      <c r="G4" s="2">
        <v>5</v>
      </c>
      <c r="H4" s="22">
        <f>G4/C27</f>
        <v>8.1967213114754092E-2</v>
      </c>
    </row>
    <row r="5" spans="1:10" ht="45" x14ac:dyDescent="0.25">
      <c r="A5" s="35"/>
      <c r="B5" s="6" t="s">
        <v>5</v>
      </c>
      <c r="C5" s="2">
        <f>C27-E5-G5</f>
        <v>52</v>
      </c>
      <c r="D5" s="22">
        <f>C5/C27</f>
        <v>0.85245901639344257</v>
      </c>
      <c r="E5" s="2">
        <v>4</v>
      </c>
      <c r="F5" s="22">
        <f>E5/C27</f>
        <v>6.5573770491803282E-2</v>
      </c>
      <c r="G5" s="2">
        <v>5</v>
      </c>
      <c r="H5" s="22">
        <f>G5/C27</f>
        <v>8.1967213114754092E-2</v>
      </c>
    </row>
    <row r="6" spans="1:10" ht="45" x14ac:dyDescent="0.25">
      <c r="A6" s="35"/>
      <c r="B6" s="6" t="s">
        <v>6</v>
      </c>
      <c r="C6" s="2">
        <f>C27-E6-G6</f>
        <v>51</v>
      </c>
      <c r="D6" s="22">
        <f>C6/C27</f>
        <v>0.83606557377049184</v>
      </c>
      <c r="E6" s="2">
        <v>1</v>
      </c>
      <c r="F6" s="22">
        <f>E6/C27</f>
        <v>1.6393442622950821E-2</v>
      </c>
      <c r="G6" s="2">
        <v>9</v>
      </c>
      <c r="H6" s="22">
        <f>G6/C27</f>
        <v>0.14754098360655737</v>
      </c>
    </row>
    <row r="7" spans="1:10" ht="30" x14ac:dyDescent="0.25">
      <c r="A7" s="35"/>
      <c r="B7" s="6" t="s">
        <v>7</v>
      </c>
      <c r="C7" s="2">
        <f>C27-E7-G7</f>
        <v>54</v>
      </c>
      <c r="D7" s="22">
        <f>C7/C27</f>
        <v>0.88524590163934425</v>
      </c>
      <c r="E7" s="2">
        <v>5</v>
      </c>
      <c r="F7" s="22">
        <f>E7/C27</f>
        <v>8.1967213114754092E-2</v>
      </c>
      <c r="G7" s="2">
        <v>2</v>
      </c>
      <c r="H7" s="22">
        <f>G7/C27</f>
        <v>3.2786885245901641E-2</v>
      </c>
      <c r="J7" s="1" t="s">
        <v>28</v>
      </c>
    </row>
    <row r="8" spans="1:10" ht="30" x14ac:dyDescent="0.25">
      <c r="A8" s="36"/>
      <c r="B8" s="6" t="s">
        <v>8</v>
      </c>
      <c r="C8" s="2">
        <f>C27-E8-G8</f>
        <v>38</v>
      </c>
      <c r="D8" s="22">
        <f>C8/C27</f>
        <v>0.62295081967213117</v>
      </c>
      <c r="E8" s="2">
        <v>10</v>
      </c>
      <c r="F8" s="22">
        <f>E8/C27</f>
        <v>0.16393442622950818</v>
      </c>
      <c r="G8" s="2">
        <v>13</v>
      </c>
      <c r="H8" s="22">
        <f>G8/C27</f>
        <v>0.21311475409836064</v>
      </c>
    </row>
    <row r="9" spans="1:10" ht="15.75" x14ac:dyDescent="0.25">
      <c r="A9" s="14" t="s">
        <v>29</v>
      </c>
      <c r="B9" s="18" t="s">
        <v>9</v>
      </c>
      <c r="C9" s="20"/>
      <c r="D9" s="22">
        <f>AVERAGE(D4:D8)</f>
        <v>0.81639344262295077</v>
      </c>
      <c r="E9" s="22"/>
      <c r="F9" s="22">
        <f t="shared" ref="F9:H9" si="0">AVERAGE(F4:F8)</f>
        <v>7.2131147540983598E-2</v>
      </c>
      <c r="G9" s="22"/>
      <c r="H9" s="22">
        <f t="shared" si="0"/>
        <v>0.11147540983606556</v>
      </c>
    </row>
    <row r="10" spans="1:10" ht="30" customHeight="1" x14ac:dyDescent="0.25">
      <c r="A10" s="34" t="s">
        <v>10</v>
      </c>
      <c r="B10" s="6" t="s">
        <v>11</v>
      </c>
      <c r="C10" s="2">
        <f>C27-E10-G10</f>
        <v>30</v>
      </c>
      <c r="D10" s="22">
        <f>C10/C27</f>
        <v>0.49180327868852458</v>
      </c>
      <c r="E10" s="2">
        <v>16</v>
      </c>
      <c r="F10" s="22">
        <f>E10/C27</f>
        <v>0.26229508196721313</v>
      </c>
      <c r="G10" s="2">
        <v>15</v>
      </c>
      <c r="H10" s="22">
        <f>G10/C27</f>
        <v>0.24590163934426229</v>
      </c>
    </row>
    <row r="11" spans="1:10" ht="30" x14ac:dyDescent="0.25">
      <c r="A11" s="36"/>
      <c r="B11" s="6" t="s">
        <v>12</v>
      </c>
      <c r="C11" s="2">
        <f>C27-E11-G11</f>
        <v>43</v>
      </c>
      <c r="D11" s="22">
        <f>C11/C27</f>
        <v>0.70491803278688525</v>
      </c>
      <c r="E11" s="2">
        <v>7</v>
      </c>
      <c r="F11" s="22">
        <f>E11/C27</f>
        <v>0.11475409836065574</v>
      </c>
      <c r="G11" s="2">
        <v>11</v>
      </c>
      <c r="H11" s="22">
        <f>G11/C27</f>
        <v>0.18032786885245902</v>
      </c>
    </row>
    <row r="12" spans="1:10" ht="15.75" x14ac:dyDescent="0.25">
      <c r="A12" s="14" t="s">
        <v>29</v>
      </c>
      <c r="B12" s="18" t="s">
        <v>9</v>
      </c>
      <c r="C12" s="2"/>
      <c r="D12" s="22">
        <f>AVERAGE(D10:D11)</f>
        <v>0.59836065573770492</v>
      </c>
      <c r="E12" s="22"/>
      <c r="F12" s="22">
        <f t="shared" ref="F12:H12" si="1">AVERAGE(F10:F11)</f>
        <v>0.18852459016393444</v>
      </c>
      <c r="G12" s="22"/>
      <c r="H12" s="22">
        <f t="shared" si="1"/>
        <v>0.21311475409836067</v>
      </c>
    </row>
    <row r="13" spans="1:10" ht="45" customHeight="1" x14ac:dyDescent="0.25">
      <c r="A13" s="40" t="s">
        <v>13</v>
      </c>
      <c r="B13" s="6" t="s">
        <v>14</v>
      </c>
      <c r="C13" s="2">
        <f>C27-E13-G13</f>
        <v>45</v>
      </c>
      <c r="D13" s="22">
        <f>C13/C27</f>
        <v>0.73770491803278693</v>
      </c>
      <c r="E13" s="2">
        <v>6</v>
      </c>
      <c r="F13" s="22">
        <f>E13/C27</f>
        <v>9.8360655737704916E-2</v>
      </c>
      <c r="G13" s="2">
        <v>10</v>
      </c>
      <c r="H13" s="22">
        <f>G13/C27</f>
        <v>0.16393442622950818</v>
      </c>
    </row>
    <row r="14" spans="1:10" ht="45" x14ac:dyDescent="0.25">
      <c r="A14" s="41"/>
      <c r="B14" s="6" t="s">
        <v>15</v>
      </c>
      <c r="C14" s="2">
        <f>C27-E14-G14</f>
        <v>41</v>
      </c>
      <c r="D14" s="22">
        <f>C14/C27</f>
        <v>0.67213114754098358</v>
      </c>
      <c r="E14" s="2">
        <v>5</v>
      </c>
      <c r="F14" s="22">
        <f>E14/C27</f>
        <v>8.1967213114754092E-2</v>
      </c>
      <c r="G14" s="2">
        <v>15</v>
      </c>
      <c r="H14" s="22">
        <f>G14/C27</f>
        <v>0.24590163934426229</v>
      </c>
    </row>
    <row r="15" spans="1:10" ht="30" x14ac:dyDescent="0.25">
      <c r="A15" s="41"/>
      <c r="B15" s="6" t="s">
        <v>16</v>
      </c>
      <c r="C15" s="2">
        <f>C27-E15-G15</f>
        <v>38</v>
      </c>
      <c r="D15" s="22">
        <f>C15/C27</f>
        <v>0.62295081967213117</v>
      </c>
      <c r="E15" s="2">
        <v>10</v>
      </c>
      <c r="F15" s="22">
        <f>E15/C27</f>
        <v>0.16393442622950818</v>
      </c>
      <c r="G15" s="2">
        <v>13</v>
      </c>
      <c r="H15" s="22">
        <f>G15/C27</f>
        <v>0.21311475409836064</v>
      </c>
    </row>
    <row r="16" spans="1:10" ht="45" x14ac:dyDescent="0.25">
      <c r="A16" s="41"/>
      <c r="B16" s="6" t="s">
        <v>18</v>
      </c>
      <c r="C16" s="2">
        <v>4</v>
      </c>
      <c r="D16" s="22">
        <f>C16/10</f>
        <v>0.4</v>
      </c>
      <c r="E16" s="2">
        <v>2</v>
      </c>
      <c r="F16" s="22">
        <f>E16/10</f>
        <v>0.2</v>
      </c>
      <c r="G16" s="2">
        <v>4</v>
      </c>
      <c r="H16" s="22">
        <f>G16/10</f>
        <v>0.4</v>
      </c>
      <c r="I16" s="1" t="s">
        <v>182</v>
      </c>
    </row>
    <row r="17" spans="1:8" ht="30" x14ac:dyDescent="0.25">
      <c r="A17" s="42"/>
      <c r="B17" s="6" t="s">
        <v>17</v>
      </c>
      <c r="C17" s="2">
        <f>C27-E17-G17</f>
        <v>46</v>
      </c>
      <c r="D17" s="22">
        <f>C17/C27</f>
        <v>0.75409836065573765</v>
      </c>
      <c r="E17" s="2">
        <v>5</v>
      </c>
      <c r="F17" s="22">
        <f>E17/C27</f>
        <v>8.1967213114754092E-2</v>
      </c>
      <c r="G17" s="2">
        <v>10</v>
      </c>
      <c r="H17" s="22">
        <f>G17/C27</f>
        <v>0.16393442622950818</v>
      </c>
    </row>
    <row r="18" spans="1:8" ht="15.75" x14ac:dyDescent="0.25">
      <c r="A18" s="14" t="s">
        <v>29</v>
      </c>
      <c r="B18" s="18" t="s">
        <v>9</v>
      </c>
      <c r="C18" s="21"/>
      <c r="D18" s="22">
        <f>AVERAGE(D13:D17)</f>
        <v>0.63737704918032789</v>
      </c>
      <c r="E18" s="22"/>
      <c r="F18" s="22">
        <f t="shared" ref="F18:H18" si="2">AVERAGE(F13:F17)</f>
        <v>0.12524590163934424</v>
      </c>
      <c r="G18" s="22"/>
      <c r="H18" s="22">
        <f t="shared" si="2"/>
        <v>0.2373770491803279</v>
      </c>
    </row>
    <row r="19" spans="1:8" ht="30" customHeight="1" x14ac:dyDescent="0.25">
      <c r="A19" s="34" t="s">
        <v>19</v>
      </c>
      <c r="B19" s="6" t="s">
        <v>20</v>
      </c>
      <c r="C19" s="2">
        <f>C27-E19-G19</f>
        <v>51</v>
      </c>
      <c r="D19" s="22">
        <f>C19/C27</f>
        <v>0.83606557377049184</v>
      </c>
      <c r="E19" s="2">
        <v>5</v>
      </c>
      <c r="F19" s="22">
        <f>E19/C27</f>
        <v>8.1967213114754092E-2</v>
      </c>
      <c r="G19" s="2">
        <v>5</v>
      </c>
      <c r="H19" s="22">
        <f>G19/C27</f>
        <v>8.1967213114754092E-2</v>
      </c>
    </row>
    <row r="20" spans="1:8" ht="45" x14ac:dyDescent="0.25">
      <c r="A20" s="35"/>
      <c r="B20" s="6" t="s">
        <v>21</v>
      </c>
      <c r="C20" s="2">
        <f>C27-E20-G20</f>
        <v>48</v>
      </c>
      <c r="D20" s="22">
        <f>C20/C27</f>
        <v>0.78688524590163933</v>
      </c>
      <c r="E20" s="2">
        <v>4</v>
      </c>
      <c r="F20" s="22">
        <f>E20/C27</f>
        <v>6.5573770491803282E-2</v>
      </c>
      <c r="G20" s="2">
        <v>9</v>
      </c>
      <c r="H20" s="22">
        <f>G20/C27</f>
        <v>0.14754098360655737</v>
      </c>
    </row>
    <row r="21" spans="1:8" ht="45" x14ac:dyDescent="0.25">
      <c r="A21" s="35"/>
      <c r="B21" s="6" t="s">
        <v>22</v>
      </c>
      <c r="C21" s="2">
        <f>C27-E21-G21</f>
        <v>46</v>
      </c>
      <c r="D21" s="22">
        <f>C21/C27</f>
        <v>0.75409836065573765</v>
      </c>
      <c r="E21" s="2">
        <v>6</v>
      </c>
      <c r="F21" s="22">
        <f>E21/C27</f>
        <v>9.8360655737704916E-2</v>
      </c>
      <c r="G21" s="2">
        <v>9</v>
      </c>
      <c r="H21" s="22">
        <f>G21/C27</f>
        <v>0.14754098360655737</v>
      </c>
    </row>
    <row r="22" spans="1:8" ht="45" x14ac:dyDescent="0.25">
      <c r="A22" s="35"/>
      <c r="B22" s="6" t="s">
        <v>26</v>
      </c>
      <c r="C22" s="2">
        <f>C27-E22-G22</f>
        <v>45</v>
      </c>
      <c r="D22" s="22">
        <f>C22/C27</f>
        <v>0.73770491803278693</v>
      </c>
      <c r="E22" s="2">
        <v>5</v>
      </c>
      <c r="F22" s="22">
        <f>E22/C27</f>
        <v>8.1967213114754092E-2</v>
      </c>
      <c r="G22" s="2">
        <v>11</v>
      </c>
      <c r="H22" s="22">
        <f>G22/C27</f>
        <v>0.18032786885245902</v>
      </c>
    </row>
    <row r="23" spans="1:8" ht="45" x14ac:dyDescent="0.25">
      <c r="A23" s="36"/>
      <c r="B23" s="9" t="s">
        <v>27</v>
      </c>
      <c r="C23" s="2">
        <f>C27-E23-G23</f>
        <v>49</v>
      </c>
      <c r="D23" s="22">
        <f>C23/C27</f>
        <v>0.80327868852459017</v>
      </c>
      <c r="E23" s="2">
        <v>5</v>
      </c>
      <c r="F23" s="22">
        <f>E23/C27</f>
        <v>8.1967213114754092E-2</v>
      </c>
      <c r="G23" s="2">
        <v>7</v>
      </c>
      <c r="H23" s="22">
        <f>G23/C27</f>
        <v>0.11475409836065574</v>
      </c>
    </row>
    <row r="24" spans="1:8" ht="15.75" x14ac:dyDescent="0.25">
      <c r="A24" s="14" t="s">
        <v>29</v>
      </c>
      <c r="B24" s="11" t="s">
        <v>9</v>
      </c>
      <c r="C24" s="17"/>
      <c r="D24" s="22">
        <f>AVERAGE(D19:D23)</f>
        <v>0.78360655737704921</v>
      </c>
      <c r="E24" s="22"/>
      <c r="F24" s="22">
        <f t="shared" ref="F24:H24" si="3">AVERAGE(F19:F23)</f>
        <v>8.1967213114754092E-2</v>
      </c>
      <c r="G24" s="22"/>
      <c r="H24" s="22">
        <f t="shared" si="3"/>
        <v>0.13442622950819672</v>
      </c>
    </row>
    <row r="26" spans="1:8" x14ac:dyDescent="0.25">
      <c r="B26" s="19" t="s">
        <v>32</v>
      </c>
      <c r="C26" s="4">
        <v>251</v>
      </c>
    </row>
    <row r="27" spans="1:8" x14ac:dyDescent="0.25">
      <c r="B27" s="8" t="s">
        <v>31</v>
      </c>
      <c r="C27" s="4">
        <v>61</v>
      </c>
    </row>
    <row r="28" spans="1:8" ht="30" x14ac:dyDescent="0.25">
      <c r="B28" s="13" t="s">
        <v>33</v>
      </c>
      <c r="C28" s="23">
        <f>C27/C26</f>
        <v>0.24302788844621515</v>
      </c>
    </row>
    <row r="29" spans="1:8" ht="30" x14ac:dyDescent="0.25">
      <c r="B29" s="13" t="s">
        <v>34</v>
      </c>
      <c r="C29" s="23">
        <f>AVERAGE(D24,D18,D12,D9)</f>
        <v>0.7089344262295082</v>
      </c>
    </row>
    <row r="30" spans="1:8" ht="30" x14ac:dyDescent="0.25">
      <c r="B30" s="13" t="s">
        <v>35</v>
      </c>
      <c r="C30" s="23">
        <f>AVERAGE(AVERAGE(F24,F18,F9,F12))</f>
        <v>0.11696721311475408</v>
      </c>
    </row>
    <row r="31" spans="1:8" ht="30" x14ac:dyDescent="0.25">
      <c r="B31" s="12" t="s">
        <v>36</v>
      </c>
      <c r="C31" s="23">
        <f>AVERAGE(H24,H18,H12,H9)</f>
        <v>0.17409836065573769</v>
      </c>
    </row>
    <row r="32" spans="1:8" x14ac:dyDescent="0.25">
      <c r="B32" s="1"/>
    </row>
    <row r="33" spans="1:8" ht="15.75" x14ac:dyDescent="0.25">
      <c r="A33" s="1"/>
      <c r="B33" s="15" t="s">
        <v>30</v>
      </c>
      <c r="C33" s="1"/>
      <c r="D33" s="1"/>
      <c r="E33" s="1"/>
      <c r="F33" s="1"/>
      <c r="G33" s="1"/>
      <c r="H33" s="1"/>
    </row>
    <row r="34" spans="1:8" x14ac:dyDescent="0.25">
      <c r="A34" s="1">
        <v>1</v>
      </c>
      <c r="B34" s="30" t="s">
        <v>177</v>
      </c>
      <c r="C34" s="24"/>
      <c r="D34" s="24"/>
      <c r="E34" s="24"/>
      <c r="F34" s="24"/>
      <c r="G34" s="1"/>
      <c r="H34" s="1"/>
    </row>
    <row r="35" spans="1:8" x14ac:dyDescent="0.25">
      <c r="A35" s="1">
        <v>2</v>
      </c>
      <c r="B35" s="30" t="s">
        <v>178</v>
      </c>
      <c r="C35" s="25"/>
      <c r="D35" s="25"/>
      <c r="E35" s="25"/>
      <c r="F35" s="25"/>
    </row>
    <row r="36" spans="1:8" x14ac:dyDescent="0.25">
      <c r="A36" s="1">
        <v>3</v>
      </c>
      <c r="B36" s="30" t="s">
        <v>179</v>
      </c>
    </row>
    <row r="37" spans="1:8" x14ac:dyDescent="0.25">
      <c r="A37" s="1">
        <v>4</v>
      </c>
      <c r="B37" s="30" t="s">
        <v>180</v>
      </c>
    </row>
    <row r="38" spans="1:8" x14ac:dyDescent="0.25">
      <c r="A38" s="1">
        <v>5</v>
      </c>
      <c r="B38" s="30" t="s">
        <v>181</v>
      </c>
    </row>
  </sheetData>
  <mergeCells count="8">
    <mergeCell ref="A19:A23"/>
    <mergeCell ref="A10:A11"/>
    <mergeCell ref="A13:A17"/>
    <mergeCell ref="A1:H1"/>
    <mergeCell ref="C2:D2"/>
    <mergeCell ref="E2:F2"/>
    <mergeCell ref="G2:H2"/>
    <mergeCell ref="A4:A8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МБОУ СОШ № 1</vt:lpstr>
      <vt:lpstr>МБОУ СОШ № 2</vt:lpstr>
      <vt:lpstr>Гимназия</vt:lpstr>
      <vt:lpstr>МБОУ СОШ № 4 </vt:lpstr>
      <vt:lpstr>МБОУ СОШ п. Пионерский</vt:lpstr>
      <vt:lpstr>МБОУ СОШ п. Малиновский</vt:lpstr>
      <vt:lpstr>МБОУ СОШ п. Таежный</vt:lpstr>
      <vt:lpstr>МБОУ Алябьевская СОШ</vt:lpstr>
      <vt:lpstr>МБОУ СОШ п. Зеленоборск</vt:lpstr>
      <vt:lpstr>МБОУ СОШ п. Коммунистический</vt:lpstr>
      <vt:lpstr>МБОУ СОШ п. Агириш</vt:lpstr>
      <vt:lpstr>Сводная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Айдимирова_М</dc:creator>
  <cp:lastModifiedBy>ё</cp:lastModifiedBy>
  <cp:lastPrinted>2022-05-20T05:59:18Z</cp:lastPrinted>
  <dcterms:created xsi:type="dcterms:W3CDTF">2019-05-23T11:47:47Z</dcterms:created>
  <dcterms:modified xsi:type="dcterms:W3CDTF">2022-05-20T06:50:01Z</dcterms:modified>
</cp:coreProperties>
</file>